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a\Desktop\"/>
    </mc:Choice>
  </mc:AlternateContent>
  <bookViews>
    <workbookView xWindow="0" yWindow="0" windowWidth="20490" windowHeight="6765" activeTab="1"/>
  </bookViews>
  <sheets>
    <sheet name="2 stand FBA" sheetId="6" r:id="rId1"/>
    <sheet name="3 stand VRA" sheetId="9" r:id="rId2"/>
    <sheet name="20 stan4 p" sheetId="8" r:id="rId3"/>
  </sheets>
  <definedNames>
    <definedName name="_xlnm.Print_Titles" localSheetId="0">'2 stand FBA'!$18:$18</definedName>
  </definedNames>
  <calcPr calcId="152511"/>
</workbook>
</file>

<file path=xl/calcChain.xml><?xml version="1.0" encoding="utf-8"?>
<calcChain xmlns="http://schemas.openxmlformats.org/spreadsheetml/2006/main">
  <c r="D18" i="8" l="1"/>
  <c r="F48" i="6"/>
  <c r="I18" i="8" l="1"/>
  <c r="F18" i="8"/>
  <c r="I15" i="8"/>
  <c r="H47" i="9" l="1"/>
  <c r="H28" i="9"/>
  <c r="I47" i="9"/>
  <c r="I28" i="9"/>
  <c r="G26" i="6" l="1"/>
  <c r="G20" i="6"/>
  <c r="F20" i="6"/>
  <c r="F26" i="6"/>
  <c r="F41" i="6"/>
  <c r="G41" i="6"/>
  <c r="F58" i="6"/>
  <c r="G58" i="6"/>
  <c r="F64" i="6"/>
  <c r="G64" i="6"/>
  <c r="F68" i="6"/>
  <c r="G68" i="6"/>
  <c r="F74" i="6"/>
  <c r="G74" i="6"/>
  <c r="F85" i="6"/>
  <c r="G85" i="6"/>
  <c r="F89" i="6"/>
  <c r="F83" i="6" s="1"/>
  <c r="G89" i="6"/>
  <c r="G83" i="6" s="1"/>
  <c r="G19" i="6" l="1"/>
  <c r="F63" i="6"/>
  <c r="F93" i="6" s="1"/>
  <c r="F40" i="6"/>
  <c r="F19" i="6"/>
  <c r="G93" i="6"/>
  <c r="G40" i="6"/>
  <c r="G57" i="6" s="1"/>
  <c r="F57" i="6" l="1"/>
  <c r="I31" i="9" l="1"/>
  <c r="H31" i="9"/>
  <c r="I22" i="9"/>
  <c r="I21" i="9" s="1"/>
  <c r="H22" i="9"/>
  <c r="H21" i="9" s="1"/>
  <c r="I46" i="9" l="1"/>
  <c r="I54" i="9" s="1"/>
  <c r="H46" i="9"/>
  <c r="I12" i="8"/>
  <c r="N11" i="8"/>
  <c r="H56" i="9" l="1"/>
  <c r="H54" i="9"/>
  <c r="I56" i="9"/>
  <c r="N10" i="8"/>
  <c r="M21" i="8" l="1"/>
  <c r="N13" i="8" l="1"/>
  <c r="C18" i="8" l="1"/>
  <c r="C15" i="8"/>
  <c r="N15" i="8" s="1"/>
  <c r="N14" i="8" l="1"/>
  <c r="D12" i="8" l="1"/>
  <c r="N19" i="8" l="1"/>
  <c r="I9" i="8"/>
  <c r="E18" i="8"/>
  <c r="N18" i="8"/>
  <c r="N16" i="8"/>
  <c r="C9" i="8"/>
  <c r="C12" i="8"/>
  <c r="N12" i="8" s="1"/>
  <c r="D9" i="8"/>
  <c r="E9" i="8"/>
  <c r="H18" i="8"/>
  <c r="G18" i="8"/>
  <c r="H9" i="8"/>
  <c r="G9" i="8"/>
  <c r="N9" i="8" l="1"/>
  <c r="F21" i="8"/>
  <c r="E21" i="8"/>
  <c r="I21" i="8"/>
  <c r="C21" i="8"/>
  <c r="D21" i="8"/>
  <c r="N21" i="8" l="1"/>
</calcChain>
</file>

<file path=xl/sharedStrings.xml><?xml version="1.0" encoding="utf-8"?>
<sst xmlns="http://schemas.openxmlformats.org/spreadsheetml/2006/main" count="374" uniqueCount="279">
  <si>
    <t>(teisės aktais įpareigoto pasirašyti asmens pareigų pavadinimas)    (parašas)</t>
  </si>
  <si>
    <t>IV.2</t>
  </si>
  <si>
    <t>Ankstesnių metų perviršis ar deficitas</t>
  </si>
  <si>
    <t>MAŽUMOS DALIS</t>
  </si>
  <si>
    <t>IŠ VISO FINANSAVIMO SUMŲ, ĮSIPAREIGOJIMŲ, GRYNOJO TURTO IR MAŽUMOS DALIES: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</si>
  <si>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</si>
  <si>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3</t>
  </si>
  <si>
    <t>Direktorė</t>
  </si>
  <si>
    <t>Iš Europos Sąjungos, užsienio valstybių ir tarptautinių organizac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</si>
  <si>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</si>
  <si>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</si>
  <si>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</si>
  <si>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</si>
  <si>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</si>
  <si>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</si>
  <si>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</si>
  <si>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</si>
  <si>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</si>
  <si>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</si>
  <si>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</si>
  <si>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Eil. Nr.</t>
  </si>
  <si>
    <t>Straipsniai</t>
  </si>
  <si>
    <t>Plėtros darbai</t>
  </si>
  <si>
    <t>Programinė įranga ir jos licencijos</t>
  </si>
  <si>
    <t>Kitas nematerialusis turtas</t>
  </si>
  <si>
    <t>Prestižas</t>
  </si>
  <si>
    <t>2 priedas</t>
  </si>
  <si>
    <t>Žemė</t>
  </si>
  <si>
    <t>Pastatai</t>
  </si>
  <si>
    <t>Mašinos ir įrenginiai</t>
  </si>
  <si>
    <t>Baldai ir biuro įranga</t>
  </si>
  <si>
    <t>3.13</t>
  </si>
  <si>
    <t>3.17</t>
  </si>
  <si>
    <t>3.14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</si>
  <si>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</si>
  <si>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</si>
  <si>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</si>
  <si>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</si>
  <si>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</si>
  <si>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</si>
  <si>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</si>
  <si>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</si>
  <si>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</si>
  <si>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</si>
  <si>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</si>
  <si>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</si>
  <si>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</si>
  <si>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</si>
  <si>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</si>
  <si>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</si>
  <si>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</si>
  <si>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</si>
  <si>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</si>
  <si>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</si>
  <si>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</si>
  <si>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</si>
  <si>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</si>
  <si>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</si>
  <si>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</si>
  <si>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</si>
  <si>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</si>
  <si>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</si>
  <si>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</si>
  <si>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</si>
  <si>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</si>
  <si>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</si>
  <si>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</si>
  <si>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</si>
  <si>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</si>
  <si>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</si>
  <si>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</si>
  <si>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</si>
  <si>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</si>
  <si>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</si>
  <si>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</si>
  <si>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</si>
  <si>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</si>
  <si>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</si>
  <si>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</si>
  <si>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</si>
  <si>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</si>
  <si>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</si>
  <si>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</si>
  <si>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</si>
  <si>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</si>
  <si>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</si>
  <si>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</si>
  <si>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</si>
  <si>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</si>
  <si>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</si>
  <si>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</si>
  <si>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</si>
  <si>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</si>
  <si>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</si>
  <si>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</si>
  <si>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</si>
  <si>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</si>
  <si>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</si>
  <si>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</si>
  <si>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</si>
  <si>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</si>
  <si>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</si>
  <si>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</si>
  <si>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</si>
  <si>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</si>
  <si>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</si>
  <si>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</si>
  <si>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</si>
  <si>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</si>
  <si>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</si>
  <si>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</si>
  <si>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</si>
  <si>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</si>
  <si>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</si>
  <si>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</si>
  <si>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</si>
  <si>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</si>
  <si>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</si>
  <si>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</si>
  <si>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</si>
  <si>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</si>
  <si>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</si>
  <si>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</si>
  <si>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</si>
  <si>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</si>
  <si>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</si>
  <si>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</si>
  <si>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</si>
  <si>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(vardas ir pavardė)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</si>
  <si>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</si>
  <si>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</si>
  <si>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</si>
  <si>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</si>
  <si>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</si>
  <si>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</si>
  <si>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</si>
  <si>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</si>
  <si>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</si>
  <si>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</si>
  <si>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</si>
  <si>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I.2</t>
  </si>
  <si>
    <t>I.3</t>
  </si>
  <si>
    <t>I.4</t>
  </si>
  <si>
    <t>Nebaigti projektai ir išankstiniai mokėjimai</t>
  </si>
  <si>
    <t>I.5</t>
  </si>
  <si>
    <t>Ilgalaikis materialusis turtas</t>
  </si>
  <si>
    <t>II.1</t>
  </si>
  <si>
    <t>II.2</t>
  </si>
  <si>
    <t>II.3</t>
  </si>
  <si>
    <t>Infrastruktūros ir kiti statiniai</t>
  </si>
  <si>
    <t>II.4</t>
  </si>
  <si>
    <t>Nekilnojamosios kultūros vertybės</t>
  </si>
  <si>
    <t>II.5</t>
  </si>
  <si>
    <t>II.6</t>
  </si>
  <si>
    <t>Transporto priemonės</t>
  </si>
  <si>
    <t>II.7</t>
  </si>
  <si>
    <t>Kilnojamosios kultūros vertybės</t>
  </si>
  <si>
    <t>II.8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</si>
  <si>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</si>
  <si>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</si>
  <si>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</si>
  <si>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</si>
  <si>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</si>
  <si>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</si>
  <si>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</si>
  <si>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</si>
  <si>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</si>
  <si>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</si>
  <si>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</si>
  <si>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</si>
  <si>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</si>
  <si>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</si>
  <si>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</si>
  <si>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</si>
  <si>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</si>
  <si>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</si>
  <si>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</si>
  <si>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</si>
  <si>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</si>
  <si>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</si>
  <si>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</si>
  <si>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</si>
  <si>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</si>
  <si>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</si>
  <si>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</si>
  <si>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</si>
  <si>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</si>
  <si>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</si>
  <si>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</si>
  <si>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</si>
  <si>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</si>
  <si>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</si>
  <si>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</si>
  <si>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</si>
  <si>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</si>
  <si>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</si>
  <si>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</si>
  <si>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</si>
  <si>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</si>
  <si>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</si>
  <si>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</si>
  <si>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</si>
  <si>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</si>
  <si>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</si>
  <si>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</si>
  <si>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</si>
  <si>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</si>
  <si>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</si>
  <si>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</si>
  <si>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</si>
  <si>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</si>
  <si>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</si>
  <si>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</si>
  <si>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</si>
  <si>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</si>
  <si>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</si>
  <si>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</si>
  <si>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</si>
  <si>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</si>
  <si>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</si>
  <si>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</si>
  <si>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</si>
  <si>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</si>
  <si>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</si>
  <si>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</si>
  <si>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</si>
  <si>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</si>
  <si>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Panevėžio lopšelis-darželis "Rūta"</t>
  </si>
  <si>
    <t>190414144,  Alyvų g. 3, Panevėžys</t>
  </si>
  <si>
    <t>Regina Mikalauskienė</t>
  </si>
  <si>
    <t>190414144, Alyvų g. 3, Panevėžys</t>
  </si>
  <si>
    <r>
      <t>(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</si>
  <si>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Rita Elmentienė</t>
  </si>
  <si>
    <t xml:space="preserve">                        Vyr.buhalterė</t>
  </si>
  <si>
    <t xml:space="preserve">                        Direktorė</t>
  </si>
  <si>
    <t>Panevėžio lopšelis-daželis "Rūta"</t>
  </si>
  <si>
    <t>(Informacijos apie finansavimo sumas pagal šaltinį, tikslinę paskirtį ir jų pokyčius per ataskaitinį laikotarpį pateikimo žemesniojo lygio finansinių ataskaitų aiškinamajame rašte forma)</t>
  </si>
  <si>
    <t>Eil.</t>
  </si>
  <si>
    <t>Finansavimo sumos</t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</si>
  <si>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</si>
  <si>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</si>
  <si>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</si>
  <si>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</si>
  <si>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</si>
  <si>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</si>
  <si>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</si>
  <si>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</si>
  <si>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</si>
  <si>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</si>
  <si>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</si>
  <si>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</si>
  <si>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</si>
  <si>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</si>
  <si>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</si>
  <si>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</si>
  <si>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</si>
  <si>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</si>
  <si>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</si>
  <si>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</si>
  <si>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</si>
  <si>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</si>
  <si>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</si>
  <si>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</si>
  <si>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</si>
  <si>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</si>
  <si>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</si>
  <si>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</si>
  <si>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</si>
  <si>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</si>
  <si>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</si>
  <si>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</si>
  <si>
    <t>Vyr.buhalterė</t>
  </si>
  <si>
    <t>Pateikimo valiuta ir tikslumas: EUR</t>
  </si>
  <si>
    <t>Eur-ais</t>
  </si>
  <si>
    <t>PAGAL 2019 M. BIRŽELIO MĖN. 30 D. DUOMENIS</t>
  </si>
  <si>
    <t>2019.08.16 Nr.1</t>
  </si>
  <si>
    <t>PAGAL 2019 M.BIRŽELIO MĖN. 30 D. DUOMENIS</t>
  </si>
  <si>
    <t>2019.08.16  Nr.2</t>
  </si>
  <si>
    <t>FINANSAVIMO SUMOS PAGAL ŠALTINĮ, TIKSLINĘ PASKIRTĮ IR JŲ POKYČIAI PER ATASKAITINĮ LAIKOTARPĮ 2019 m.BIRŽELIO 30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</si>
</sst>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29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  <family val="2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i/>
      <sz val="11"/>
      <name val="TimesNewRoman,Bold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25" fillId="0" borderId="16" xfId="0" applyFont="1" applyBorder="1" applyAlignment="1" applyProtection="1">
      <alignment horizontal="center" vertical="top" wrapText="1" readingOrder="1"/>
      <protection locked="0"/>
    </xf>
    <xf numFmtId="0" fontId="25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26" fillId="0" borderId="18" xfId="0" applyFont="1" applyBorder="1" applyAlignment="1" applyProtection="1">
      <alignment horizontal="center" vertical="top" wrapText="1" readingOrder="1"/>
      <protection locked="0"/>
    </xf>
    <xf numFmtId="0" fontId="27" fillId="0" borderId="18" xfId="0" applyFont="1" applyBorder="1" applyAlignment="1" applyProtection="1">
      <alignment horizontal="center" vertical="top" wrapText="1" readingOrder="1"/>
      <protection locked="0"/>
    </xf>
    <xf numFmtId="0" fontId="23" fillId="0" borderId="18" xfId="0" applyFont="1" applyBorder="1" applyAlignment="1" applyProtection="1">
      <alignment horizontal="center" vertical="top" wrapText="1" readingOrder="1"/>
      <protection locked="0"/>
    </xf>
    <xf numFmtId="0" fontId="23" fillId="0" borderId="18" xfId="0" applyFont="1" applyBorder="1" applyAlignment="1" applyProtection="1">
      <alignment vertical="top" wrapText="1" readingOrder="1"/>
      <protection locked="0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4" xfId="0" applyBorder="1"/>
    <xf numFmtId="0" fontId="23" fillId="0" borderId="0" xfId="0" applyFont="1" applyFill="1" applyBorder="1" applyAlignment="1" applyProtection="1">
      <alignment vertical="top" wrapText="1" readingOrder="1"/>
      <protection locked="0"/>
    </xf>
    <xf numFmtId="0" fontId="28" fillId="0" borderId="0" xfId="0" applyFont="1"/>
    <xf numFmtId="164" fontId="23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0" fontId="0" fillId="0" borderId="0" xfId="0" applyBorder="1"/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Border="1" applyAlignment="1" applyProtection="1">
      <alignment vertical="top" wrapText="1" readingOrder="1"/>
      <protection locked="0"/>
    </xf>
    <xf numFmtId="164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0" xfId="0" applyNumberFormat="1" applyBorder="1"/>
    <xf numFmtId="164" fontId="23" fillId="0" borderId="0" xfId="0" applyNumberFormat="1" applyFont="1" applyFill="1" applyBorder="1" applyAlignment="1" applyProtection="1">
      <alignment horizontal="right" vertical="top" wrapText="1" readingOrder="1"/>
      <protection locked="0"/>
    </xf>
    <xf numFmtId="2" fontId="1" fillId="0" borderId="0" xfId="0" applyNumberFormat="1" applyFont="1" applyFill="1" applyAlignment="1">
      <alignment vertical="center" wrapText="1"/>
    </xf>
    <xf numFmtId="2" fontId="0" fillId="0" borderId="0" xfId="0" applyNumberFormat="1" applyFill="1" applyAlignment="1">
      <alignment vertical="center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4" fontId="0" fillId="0" borderId="20" xfId="0" applyNumberFormat="1" applyBorder="1" applyAlignment="1"/>
    <xf numFmtId="164" fontId="23" fillId="0" borderId="21" xfId="0" applyNumberFormat="1" applyFont="1" applyFill="1" applyBorder="1" applyAlignment="1" applyProtection="1">
      <alignment horizontal="right" wrapText="1" readingOrder="1"/>
      <protection locked="0"/>
    </xf>
    <xf numFmtId="164" fontId="23" fillId="0" borderId="16" xfId="0" applyNumberFormat="1" applyFont="1" applyBorder="1" applyAlignment="1" applyProtection="1">
      <alignment horizontal="right" wrapText="1" readingOrder="1"/>
      <protection locked="0"/>
    </xf>
    <xf numFmtId="4" fontId="0" fillId="0" borderId="0" xfId="0" applyNumberFormat="1"/>
    <xf numFmtId="2" fontId="7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right" vertical="center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2" fontId="1" fillId="0" borderId="1" xfId="0" applyNumberFormat="1" applyFont="1" applyFill="1" applyBorder="1" applyAlignment="1">
      <alignment horizontal="right" wrapText="1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164" fontId="23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0" xfId="0" applyBorder="1"/>
    <xf numFmtId="0" fontId="23" fillId="0" borderId="16" xfId="0" applyFont="1" applyBorder="1" applyAlignment="1" applyProtection="1">
      <alignment vertical="top" wrapText="1" readingOrder="1"/>
      <protection locked="0"/>
    </xf>
    <xf numFmtId="0" fontId="23" fillId="0" borderId="1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9" fillId="0" borderId="5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14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64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23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24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0" xfId="0" applyBorder="1"/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0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Border="1" applyAlignment="1" applyProtection="1">
      <alignment horizontal="center" vertical="top" wrapText="1" readingOrder="1"/>
      <protection locked="0"/>
    </xf>
    <xf numFmtId="0" fontId="26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26" fillId="0" borderId="17" xfId="0" applyFont="1" applyBorder="1" applyAlignment="1" applyProtection="1">
      <alignment horizontal="center" vertical="top" wrapText="1" readingOrder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7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25" fillId="0" borderId="18" xfId="0" applyFont="1" applyBorder="1" applyAlignment="1" applyProtection="1">
      <alignment horizontal="center" vertical="top" wrapText="1" readingOrder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25" fillId="0" borderId="16" xfId="0" applyFont="1" applyBorder="1" applyAlignment="1" applyProtection="1">
      <alignment horizontal="center" vertical="top" wrapText="1" readingOrder="1"/>
      <protection locked="0"/>
    </xf>
    <xf numFmtId="0" fontId="0" fillId="0" borderId="26" xfId="0" applyBorder="1" applyAlignment="1" applyProtection="1">
      <alignment vertical="top" wrapText="1"/>
      <protection locked="0"/>
    </xf>
    <xf numFmtId="164" fontId="23" fillId="0" borderId="18" xfId="0" applyNumberFormat="1" applyFont="1" applyBorder="1" applyAlignment="1" applyProtection="1">
      <alignment horizontal="right" wrapText="1" readingOrder="1"/>
      <protection locked="0"/>
    </xf>
    <xf numFmtId="0" fontId="0" fillId="0" borderId="22" xfId="0" applyBorder="1" applyAlignment="1" applyProtection="1">
      <alignment wrapText="1" readingOrder="1"/>
      <protection locked="0"/>
    </xf>
    <xf numFmtId="0" fontId="0" fillId="0" borderId="24" xfId="0" applyBorder="1" applyAlignment="1" applyProtection="1">
      <alignment wrapText="1"/>
      <protection locked="0"/>
    </xf>
    <xf numFmtId="164" fontId="23" fillId="0" borderId="22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8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19" xfId="0" applyNumberFormat="1" applyFont="1" applyBorder="1" applyAlignment="1" applyProtection="1">
      <alignment horizontal="right" vertical="top" wrapText="1" readingOrder="1"/>
      <protection locked="0"/>
    </xf>
    <xf numFmtId="164" fontId="23" fillId="0" borderId="24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22" xfId="0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49" zoomScaleNormal="100" workbookViewId="0">
      <selection activeCell="G65" sqref="G65"/>
    </sheetView>
  </sheetViews>
  <sheetFormatPr defaultRowHeight="12.75"/>
  <cols>
    <col min="1" max="1" width="6" style="34" customWidth="1"/>
    <col min="2" max="2" width="3.140625" style="27" customWidth="1"/>
    <col min="3" max="3" width="2.7109375" style="27" customWidth="1"/>
    <col min="4" max="4" width="44.42578125" style="27" customWidth="1"/>
    <col min="5" max="5" width="8.42578125" style="8" customWidth="1"/>
    <col min="6" max="6" width="11.85546875" style="34" customWidth="1"/>
    <col min="7" max="7" width="11" style="34" customWidth="1"/>
    <col min="8" max="16384" width="9.140625" style="34"/>
  </cols>
  <sheetData>
    <row r="1" spans="1:7" ht="15" customHeight="1">
      <c r="A1" s="32"/>
      <c r="B1" s="8"/>
      <c r="C1" s="8"/>
      <c r="D1" s="8"/>
      <c r="E1" s="63"/>
      <c r="F1" s="32"/>
      <c r="G1" s="32"/>
    </row>
    <row r="2" spans="1:7" ht="12.75" customHeight="1">
      <c r="E2" s="154" t="s">
        <v>129</v>
      </c>
      <c r="F2" s="154"/>
      <c r="G2" s="154"/>
    </row>
    <row r="3" spans="1:7" ht="15" customHeight="1">
      <c r="E3" s="155" t="s">
        <v>26</v>
      </c>
      <c r="F3" s="155"/>
      <c r="G3" s="155"/>
    </row>
    <row r="5" spans="1:7" ht="12.75" customHeight="1">
      <c r="A5" s="144" t="s">
        <v>130</v>
      </c>
      <c r="B5" s="144"/>
      <c r="C5" s="144"/>
      <c r="D5" s="144"/>
      <c r="E5" s="144"/>
      <c r="F5" s="144"/>
      <c r="G5" s="144"/>
    </row>
    <row r="6" spans="1:7" ht="15" customHeight="1">
      <c r="A6" s="144"/>
      <c r="B6" s="144"/>
      <c r="C6" s="144"/>
      <c r="D6" s="144"/>
      <c r="E6" s="144"/>
      <c r="F6" s="144"/>
      <c r="G6" s="144"/>
    </row>
    <row r="7" spans="1:7" ht="12.75" customHeight="1">
      <c r="A7" s="143" t="s">
        <v>227</v>
      </c>
      <c r="B7" s="143"/>
      <c r="C7" s="143"/>
      <c r="D7" s="143"/>
      <c r="E7" s="143"/>
      <c r="F7" s="143"/>
      <c r="G7" s="143"/>
    </row>
    <row r="8" spans="1:7" ht="12.75" customHeight="1">
      <c r="A8" s="143" t="s">
        <v>131</v>
      </c>
      <c r="B8" s="143"/>
      <c r="C8" s="143"/>
      <c r="D8" s="143"/>
      <c r="E8" s="143"/>
      <c r="F8" s="143"/>
      <c r="G8" s="143"/>
    </row>
    <row r="9" spans="1:7" ht="12.75" customHeight="1">
      <c r="A9" s="143" t="s">
        <v>228</v>
      </c>
      <c r="B9" s="143"/>
      <c r="C9" s="143"/>
      <c r="D9" s="143"/>
      <c r="E9" s="143"/>
      <c r="F9" s="143"/>
      <c r="G9" s="143"/>
    </row>
    <row r="10" spans="1:7" ht="12.75" customHeight="1">
      <c r="A10" s="143" t="s">
        <v>132</v>
      </c>
      <c r="B10" s="143"/>
      <c r="C10" s="143"/>
      <c r="D10" s="143"/>
      <c r="E10" s="143"/>
      <c r="F10" s="143"/>
      <c r="G10" s="143"/>
    </row>
    <row r="11" spans="1:7" ht="15" customHeight="1">
      <c r="A11" s="143"/>
      <c r="B11" s="143"/>
      <c r="C11" s="143"/>
      <c r="D11" s="143"/>
      <c r="E11" s="143"/>
      <c r="F11" s="143"/>
      <c r="G11" s="143"/>
    </row>
    <row r="12" spans="1:7" ht="12.75" customHeight="1">
      <c r="A12" s="144" t="s">
        <v>133</v>
      </c>
      <c r="B12" s="144"/>
      <c r="C12" s="144"/>
      <c r="D12" s="144"/>
      <c r="E12" s="144"/>
      <c r="F12" s="144"/>
      <c r="G12" s="144"/>
    </row>
    <row r="13" spans="1:7" ht="12.75" customHeight="1">
      <c r="A13" s="144" t="s">
        <v>274</v>
      </c>
      <c r="B13" s="144"/>
      <c r="C13" s="144"/>
      <c r="D13" s="144"/>
      <c r="E13" s="144"/>
      <c r="F13" s="144"/>
      <c r="G13" s="144"/>
    </row>
    <row r="14" spans="1:7" ht="15" customHeight="1">
      <c r="A14" s="132"/>
      <c r="B14" s="133"/>
      <c r="C14" s="133"/>
      <c r="D14" s="133"/>
      <c r="E14" s="133"/>
      <c r="F14" s="134"/>
      <c r="G14" s="134"/>
    </row>
    <row r="15" spans="1:7" ht="12.75" customHeight="1">
      <c r="A15" s="143" t="s">
        <v>275</v>
      </c>
      <c r="B15" s="143"/>
      <c r="C15" s="143"/>
      <c r="D15" s="143"/>
      <c r="E15" s="143"/>
      <c r="F15" s="143"/>
      <c r="G15" s="143"/>
    </row>
    <row r="16" spans="1:7">
      <c r="A16" s="143" t="s">
        <v>41</v>
      </c>
      <c r="B16" s="143"/>
      <c r="C16" s="143"/>
      <c r="D16" s="143"/>
      <c r="E16" s="143"/>
      <c r="F16" s="143"/>
      <c r="G16" s="143"/>
    </row>
    <row r="17" spans="1:7" ht="12.75" customHeight="1">
      <c r="A17" s="132"/>
      <c r="B17" s="131"/>
      <c r="C17" s="131"/>
      <c r="D17" s="147" t="s">
        <v>272</v>
      </c>
      <c r="E17" s="147"/>
      <c r="F17" s="147"/>
      <c r="G17" s="147"/>
    </row>
    <row r="18" spans="1:7" ht="67.5" customHeight="1">
      <c r="A18" s="6" t="s">
        <v>20</v>
      </c>
      <c r="B18" s="148" t="s">
        <v>21</v>
      </c>
      <c r="C18" s="149"/>
      <c r="D18" s="150"/>
      <c r="E18" s="64" t="s">
        <v>134</v>
      </c>
      <c r="F18" s="6" t="s">
        <v>135</v>
      </c>
      <c r="G18" s="6" t="s">
        <v>136</v>
      </c>
    </row>
    <row r="19" spans="1:7" s="27" customFormat="1" ht="12.75" customHeight="1">
      <c r="A19" s="6" t="s">
        <v>45</v>
      </c>
      <c r="B19" s="11" t="s">
        <v>137</v>
      </c>
      <c r="C19" s="137"/>
      <c r="D19" s="139"/>
      <c r="E19" s="67"/>
      <c r="F19" s="38">
        <f>F20+F26+F37+F38</f>
        <v>308291.09999999998</v>
      </c>
      <c r="G19" s="38">
        <f>SUM(G26+G20)</f>
        <v>314934.31</v>
      </c>
    </row>
    <row r="20" spans="1:7" s="27" customFormat="1" ht="12.75" customHeight="1">
      <c r="A20" s="1" t="s">
        <v>47</v>
      </c>
      <c r="B20" s="12" t="s">
        <v>138</v>
      </c>
      <c r="C20" s="65"/>
      <c r="D20" s="66"/>
      <c r="E20" s="67" t="s">
        <v>9</v>
      </c>
      <c r="F20" s="38">
        <f>SUM(F21:F25)</f>
        <v>275</v>
      </c>
      <c r="G20" s="38">
        <f>SUM(G22)</f>
        <v>300</v>
      </c>
    </row>
    <row r="21" spans="1:7" s="27" customFormat="1" ht="12.75" customHeight="1">
      <c r="A21" s="15" t="s">
        <v>139</v>
      </c>
      <c r="B21" s="138"/>
      <c r="C21" s="10" t="s">
        <v>22</v>
      </c>
      <c r="D21" s="3"/>
      <c r="E21" s="68"/>
      <c r="F21" s="38"/>
      <c r="G21" s="140"/>
    </row>
    <row r="22" spans="1:7" s="27" customFormat="1" ht="12.75" customHeight="1">
      <c r="A22" s="15" t="s">
        <v>140</v>
      </c>
      <c r="B22" s="138"/>
      <c r="C22" s="10" t="s">
        <v>23</v>
      </c>
      <c r="D22" s="135"/>
      <c r="E22" s="41"/>
      <c r="F22" s="38">
        <v>275</v>
      </c>
      <c r="G22" s="38">
        <v>300</v>
      </c>
    </row>
    <row r="23" spans="1:7" s="27" customFormat="1" ht="12.75" customHeight="1">
      <c r="A23" s="15" t="s">
        <v>141</v>
      </c>
      <c r="B23" s="138"/>
      <c r="C23" s="10" t="s">
        <v>24</v>
      </c>
      <c r="D23" s="135"/>
      <c r="E23" s="41"/>
      <c r="F23" s="38"/>
      <c r="G23" s="140"/>
    </row>
    <row r="24" spans="1:7" s="27" customFormat="1" ht="12.75" customHeight="1">
      <c r="A24" s="15" t="s">
        <v>142</v>
      </c>
      <c r="B24" s="138"/>
      <c r="C24" s="10" t="s">
        <v>143</v>
      </c>
      <c r="D24" s="135"/>
      <c r="E24" s="41"/>
      <c r="F24" s="38"/>
      <c r="G24" s="140"/>
    </row>
    <row r="25" spans="1:7" s="27" customFormat="1" ht="12.75" customHeight="1">
      <c r="A25" s="69" t="s">
        <v>144</v>
      </c>
      <c r="B25" s="138"/>
      <c r="C25" s="21" t="s">
        <v>25</v>
      </c>
      <c r="D25" s="3"/>
      <c r="E25" s="41"/>
      <c r="F25" s="38"/>
      <c r="G25" s="140"/>
    </row>
    <row r="26" spans="1:7" s="27" customFormat="1" ht="12.75" customHeight="1">
      <c r="A26" s="36" t="s">
        <v>57</v>
      </c>
      <c r="B26" s="24" t="s">
        <v>145</v>
      </c>
      <c r="C26" s="25"/>
      <c r="D26" s="26"/>
      <c r="E26" s="41" t="s">
        <v>10</v>
      </c>
      <c r="F26" s="38">
        <f>SUM(F28+F31+F34+F35)</f>
        <v>308016.09999999998</v>
      </c>
      <c r="G26" s="38">
        <f>SUM(G28+G31+G34+G35)</f>
        <v>314634.31</v>
      </c>
    </row>
    <row r="27" spans="1:7" s="27" customFormat="1" ht="12.75" customHeight="1">
      <c r="A27" s="15" t="s">
        <v>146</v>
      </c>
      <c r="B27" s="138"/>
      <c r="C27" s="10" t="s">
        <v>27</v>
      </c>
      <c r="D27" s="135"/>
      <c r="E27" s="41"/>
      <c r="F27" s="38"/>
      <c r="G27" s="140"/>
    </row>
    <row r="28" spans="1:7" s="27" customFormat="1" ht="12.75" customHeight="1">
      <c r="A28" s="15" t="s">
        <v>147</v>
      </c>
      <c r="B28" s="138"/>
      <c r="C28" s="10" t="s">
        <v>28</v>
      </c>
      <c r="D28" s="135"/>
      <c r="E28" s="41"/>
      <c r="F28" s="38">
        <v>292617.74</v>
      </c>
      <c r="G28" s="38">
        <v>297536.06</v>
      </c>
    </row>
    <row r="29" spans="1:7" s="27" customFormat="1" ht="12.75" customHeight="1">
      <c r="A29" s="15" t="s">
        <v>148</v>
      </c>
      <c r="B29" s="138"/>
      <c r="C29" s="10" t="s">
        <v>149</v>
      </c>
      <c r="D29" s="135"/>
      <c r="E29" s="41"/>
      <c r="F29" s="38"/>
      <c r="G29" s="140"/>
    </row>
    <row r="30" spans="1:7" s="27" customFormat="1" ht="12.75" customHeight="1">
      <c r="A30" s="15" t="s">
        <v>150</v>
      </c>
      <c r="B30" s="138"/>
      <c r="C30" s="10" t="s">
        <v>151</v>
      </c>
      <c r="D30" s="135"/>
      <c r="E30" s="41"/>
      <c r="F30" s="38"/>
      <c r="G30" s="140"/>
    </row>
    <row r="31" spans="1:7" s="27" customFormat="1" ht="12.75" customHeight="1">
      <c r="A31" s="15" t="s">
        <v>152</v>
      </c>
      <c r="B31" s="138"/>
      <c r="C31" s="10" t="s">
        <v>29</v>
      </c>
      <c r="D31" s="135"/>
      <c r="E31" s="41"/>
      <c r="F31" s="38">
        <v>4303.22</v>
      </c>
      <c r="G31" s="140">
        <v>4607.6499999999996</v>
      </c>
    </row>
    <row r="32" spans="1:7" s="27" customFormat="1" ht="12.75" customHeight="1">
      <c r="A32" s="15" t="s">
        <v>153</v>
      </c>
      <c r="B32" s="138"/>
      <c r="C32" s="10" t="s">
        <v>154</v>
      </c>
      <c r="D32" s="135"/>
      <c r="E32" s="41"/>
      <c r="F32" s="38"/>
      <c r="G32" s="140"/>
    </row>
    <row r="33" spans="1:7" s="27" customFormat="1" ht="12.75" customHeight="1">
      <c r="A33" s="15" t="s">
        <v>155</v>
      </c>
      <c r="B33" s="138"/>
      <c r="C33" s="10" t="s">
        <v>156</v>
      </c>
      <c r="D33" s="135"/>
      <c r="E33" s="41"/>
      <c r="F33" s="38"/>
      <c r="G33" s="140"/>
    </row>
    <row r="34" spans="1:7" s="27" customFormat="1" ht="12.75" customHeight="1">
      <c r="A34" s="15" t="s">
        <v>157</v>
      </c>
      <c r="B34" s="138"/>
      <c r="C34" s="10" t="s">
        <v>30</v>
      </c>
      <c r="D34" s="135"/>
      <c r="E34" s="41"/>
      <c r="F34" s="38">
        <v>0</v>
      </c>
      <c r="G34" s="38">
        <v>0</v>
      </c>
    </row>
    <row r="35" spans="1:7" s="27" customFormat="1" ht="12.75" customHeight="1">
      <c r="A35" s="15" t="s">
        <v>158</v>
      </c>
      <c r="B35" s="138"/>
      <c r="C35" s="10" t="s">
        <v>159</v>
      </c>
      <c r="D35" s="135"/>
      <c r="E35" s="41"/>
      <c r="F35" s="38">
        <v>11095.14</v>
      </c>
      <c r="G35" s="140">
        <v>12490.6</v>
      </c>
    </row>
    <row r="36" spans="1:7" s="27" customFormat="1" ht="12.75" customHeight="1">
      <c r="A36" s="15" t="s">
        <v>160</v>
      </c>
      <c r="B36" s="138"/>
      <c r="C36" s="10" t="s">
        <v>161</v>
      </c>
      <c r="D36" s="135"/>
      <c r="E36" s="41"/>
      <c r="F36" s="38"/>
      <c r="G36" s="140"/>
    </row>
    <row r="37" spans="1:7" s="27" customFormat="1" ht="12.75" customHeight="1">
      <c r="A37" s="1" t="s">
        <v>59</v>
      </c>
      <c r="B37" s="23" t="s">
        <v>162</v>
      </c>
      <c r="C37" s="23"/>
      <c r="D37" s="141"/>
      <c r="E37" s="41"/>
      <c r="F37" s="38"/>
      <c r="G37" s="140"/>
    </row>
    <row r="38" spans="1:7" s="27" customFormat="1" ht="12.75" customHeight="1">
      <c r="A38" s="1" t="s">
        <v>73</v>
      </c>
      <c r="B38" s="23" t="s">
        <v>163</v>
      </c>
      <c r="C38" s="23"/>
      <c r="D38" s="141"/>
      <c r="E38" s="70"/>
      <c r="F38" s="38"/>
      <c r="G38" s="140"/>
    </row>
    <row r="39" spans="1:7" s="27" customFormat="1" ht="12.75" customHeight="1">
      <c r="A39" s="6" t="s">
        <v>65</v>
      </c>
      <c r="B39" s="11" t="s">
        <v>164</v>
      </c>
      <c r="C39" s="137"/>
      <c r="D39" s="139"/>
      <c r="E39" s="41" t="s">
        <v>11</v>
      </c>
      <c r="F39" s="38"/>
      <c r="G39" s="140"/>
    </row>
    <row r="40" spans="1:7" s="27" customFormat="1" ht="12.75" customHeight="1">
      <c r="A40" s="6" t="s">
        <v>104</v>
      </c>
      <c r="B40" s="11" t="s">
        <v>165</v>
      </c>
      <c r="C40" s="137"/>
      <c r="D40" s="139"/>
      <c r="E40" s="41"/>
      <c r="F40" s="38">
        <f>F41+F47+F48+F55+F56</f>
        <v>56354.560000000005</v>
      </c>
      <c r="G40" s="140">
        <f>G41+G47+G48+G55+G56</f>
        <v>33411.049999999996</v>
      </c>
    </row>
    <row r="41" spans="1:7" s="27" customFormat="1" ht="12.75" customHeight="1">
      <c r="A41" s="1" t="s">
        <v>47</v>
      </c>
      <c r="B41" s="12" t="s">
        <v>166</v>
      </c>
      <c r="C41" s="13"/>
      <c r="D41" s="14"/>
      <c r="E41" s="41" t="s">
        <v>12</v>
      </c>
      <c r="F41" s="38">
        <f>SUM(F42:F46)</f>
        <v>707.43</v>
      </c>
      <c r="G41" s="38">
        <f>SUM(G42:G46)</f>
        <v>774.56</v>
      </c>
    </row>
    <row r="42" spans="1:7" s="27" customFormat="1" ht="12.75" customHeight="1">
      <c r="A42" s="15" t="s">
        <v>139</v>
      </c>
      <c r="B42" s="138"/>
      <c r="C42" s="10" t="s">
        <v>167</v>
      </c>
      <c r="D42" s="135"/>
      <c r="E42" s="41"/>
      <c r="F42" s="38"/>
      <c r="G42" s="140"/>
    </row>
    <row r="43" spans="1:7" s="27" customFormat="1" ht="12.75" customHeight="1">
      <c r="A43" s="15" t="s">
        <v>140</v>
      </c>
      <c r="B43" s="138"/>
      <c r="C43" s="10" t="s">
        <v>168</v>
      </c>
      <c r="D43" s="135"/>
      <c r="E43" s="41"/>
      <c r="F43" s="38">
        <v>707.43</v>
      </c>
      <c r="G43" s="140">
        <v>774.56</v>
      </c>
    </row>
    <row r="44" spans="1:7" s="27" customFormat="1" ht="15" customHeight="1">
      <c r="A44" s="15" t="s">
        <v>141</v>
      </c>
      <c r="B44" s="138"/>
      <c r="C44" s="10" t="s">
        <v>169</v>
      </c>
      <c r="D44" s="135"/>
      <c r="E44" s="41"/>
      <c r="F44" s="38"/>
      <c r="G44" s="140"/>
    </row>
    <row r="45" spans="1:7" s="27" customFormat="1" ht="15" customHeight="1">
      <c r="A45" s="15" t="s">
        <v>142</v>
      </c>
      <c r="B45" s="138"/>
      <c r="C45" s="10" t="s">
        <v>170</v>
      </c>
      <c r="D45" s="135"/>
      <c r="E45" s="41"/>
      <c r="F45" s="38"/>
      <c r="G45" s="140"/>
    </row>
    <row r="46" spans="1:7" s="27" customFormat="1" ht="12.75" customHeight="1">
      <c r="A46" s="15" t="s">
        <v>144</v>
      </c>
      <c r="B46" s="137"/>
      <c r="C46" s="151" t="s">
        <v>171</v>
      </c>
      <c r="D46" s="152"/>
      <c r="E46" s="41"/>
      <c r="F46" s="38"/>
      <c r="G46" s="140"/>
    </row>
    <row r="47" spans="1:7" s="27" customFormat="1" ht="12.75" customHeight="1">
      <c r="A47" s="1" t="s">
        <v>57</v>
      </c>
      <c r="B47" s="16" t="s">
        <v>172</v>
      </c>
      <c r="C47" s="17"/>
      <c r="D47" s="18"/>
      <c r="E47" s="41" t="s">
        <v>13</v>
      </c>
      <c r="F47" s="38">
        <v>197.8</v>
      </c>
      <c r="G47" s="140">
        <v>90.38</v>
      </c>
    </row>
    <row r="48" spans="1:7" s="27" customFormat="1" ht="12.75" customHeight="1">
      <c r="A48" s="1" t="s">
        <v>59</v>
      </c>
      <c r="B48" s="12" t="s">
        <v>173</v>
      </c>
      <c r="C48" s="13"/>
      <c r="D48" s="14"/>
      <c r="E48" s="41" t="s">
        <v>14</v>
      </c>
      <c r="F48" s="38">
        <f>SUM(F52+F53)</f>
        <v>54118.64</v>
      </c>
      <c r="G48" s="38">
        <v>30995.119999999999</v>
      </c>
    </row>
    <row r="49" spans="1:8" s="27" customFormat="1" ht="12.75" customHeight="1">
      <c r="A49" s="15" t="s">
        <v>174</v>
      </c>
      <c r="B49" s="13"/>
      <c r="C49" s="19" t="s">
        <v>175</v>
      </c>
      <c r="D49" s="20"/>
      <c r="E49" s="41"/>
      <c r="F49" s="38"/>
      <c r="G49" s="140"/>
    </row>
    <row r="50" spans="1:8" s="27" customFormat="1" ht="12.75" customHeight="1">
      <c r="A50" s="2" t="s">
        <v>176</v>
      </c>
      <c r="B50" s="138"/>
      <c r="C50" s="10" t="s">
        <v>177</v>
      </c>
      <c r="D50" s="21"/>
      <c r="E50" s="40"/>
      <c r="F50" s="37"/>
      <c r="G50" s="22"/>
    </row>
    <row r="51" spans="1:8" s="27" customFormat="1" ht="12.75" customHeight="1">
      <c r="A51" s="15" t="s">
        <v>178</v>
      </c>
      <c r="B51" s="138"/>
      <c r="C51" s="10" t="s">
        <v>179</v>
      </c>
      <c r="D51" s="135"/>
      <c r="E51" s="70"/>
      <c r="F51" s="38"/>
      <c r="G51" s="140"/>
    </row>
    <row r="52" spans="1:8" s="27" customFormat="1" ht="12.75" customHeight="1">
      <c r="A52" s="15" t="s">
        <v>180</v>
      </c>
      <c r="B52" s="138"/>
      <c r="C52" s="151" t="s">
        <v>181</v>
      </c>
      <c r="D52" s="152"/>
      <c r="E52" s="70"/>
      <c r="F52" s="38">
        <v>58.01</v>
      </c>
      <c r="G52" s="38">
        <v>85.75</v>
      </c>
    </row>
    <row r="53" spans="1:8" s="27" customFormat="1" ht="12.75" customHeight="1">
      <c r="A53" s="15" t="s">
        <v>182</v>
      </c>
      <c r="B53" s="138"/>
      <c r="C53" s="10" t="s">
        <v>183</v>
      </c>
      <c r="D53" s="135"/>
      <c r="E53" s="70"/>
      <c r="F53" s="38">
        <v>54060.63</v>
      </c>
      <c r="G53" s="140">
        <v>30909.37</v>
      </c>
    </row>
    <row r="54" spans="1:8" s="27" customFormat="1" ht="12.75" customHeight="1">
      <c r="A54" s="15" t="s">
        <v>184</v>
      </c>
      <c r="B54" s="138"/>
      <c r="C54" s="10" t="s">
        <v>185</v>
      </c>
      <c r="D54" s="135"/>
      <c r="E54" s="41"/>
      <c r="F54" s="38"/>
      <c r="G54" s="38"/>
    </row>
    <row r="55" spans="1:8" s="27" customFormat="1" ht="12.75" customHeight="1">
      <c r="A55" s="1" t="s">
        <v>73</v>
      </c>
      <c r="B55" s="23" t="s">
        <v>186</v>
      </c>
      <c r="C55" s="23"/>
      <c r="D55" s="141"/>
      <c r="E55" s="70"/>
      <c r="F55" s="38"/>
      <c r="G55" s="140"/>
    </row>
    <row r="56" spans="1:8" s="27" customFormat="1" ht="12.75" customHeight="1">
      <c r="A56" s="1" t="s">
        <v>76</v>
      </c>
      <c r="B56" s="23" t="s">
        <v>187</v>
      </c>
      <c r="C56" s="23"/>
      <c r="D56" s="141"/>
      <c r="E56" s="41" t="s">
        <v>15</v>
      </c>
      <c r="F56" s="38">
        <v>1330.69</v>
      </c>
      <c r="G56" s="38">
        <v>1550.99</v>
      </c>
    </row>
    <row r="57" spans="1:8" s="27" customFormat="1" ht="12.75" customHeight="1">
      <c r="A57" s="1"/>
      <c r="B57" s="24" t="s">
        <v>188</v>
      </c>
      <c r="C57" s="25"/>
      <c r="D57" s="26"/>
      <c r="E57" s="41"/>
      <c r="F57" s="39">
        <f>F19+F39+F40</f>
        <v>364645.66</v>
      </c>
      <c r="G57" s="39">
        <f>SUM(G19+G40)</f>
        <v>348345.36</v>
      </c>
    </row>
    <row r="58" spans="1:8" s="27" customFormat="1" ht="12.75" customHeight="1">
      <c r="A58" s="6" t="s">
        <v>106</v>
      </c>
      <c r="B58" s="11" t="s">
        <v>189</v>
      </c>
      <c r="C58" s="11"/>
      <c r="D58" s="43"/>
      <c r="E58" s="41" t="s">
        <v>16</v>
      </c>
      <c r="F58" s="38">
        <f>F59+F60+F61+F62</f>
        <v>308821.13</v>
      </c>
      <c r="G58" s="38">
        <f>SUM(G59+G60+G61+G62)</f>
        <v>315605.09999999998</v>
      </c>
      <c r="H58" s="109"/>
    </row>
    <row r="59" spans="1:8" s="27" customFormat="1" ht="12.75" customHeight="1">
      <c r="A59" s="1" t="s">
        <v>47</v>
      </c>
      <c r="B59" s="23" t="s">
        <v>50</v>
      </c>
      <c r="C59" s="23"/>
      <c r="D59" s="141"/>
      <c r="E59" s="41"/>
      <c r="F59" s="38">
        <v>28437.62</v>
      </c>
      <c r="G59" s="38">
        <v>28875</v>
      </c>
    </row>
    <row r="60" spans="1:8" s="27" customFormat="1" ht="12.75" customHeight="1">
      <c r="A60" s="36" t="s">
        <v>57</v>
      </c>
      <c r="B60" s="24" t="s">
        <v>190</v>
      </c>
      <c r="C60" s="25"/>
      <c r="D60" s="26"/>
      <c r="E60" s="71"/>
      <c r="F60" s="85">
        <v>129691.65</v>
      </c>
      <c r="G60" s="72">
        <v>133244.66</v>
      </c>
    </row>
    <row r="61" spans="1:8" s="27" customFormat="1" ht="12.75" customHeight="1">
      <c r="A61" s="1" t="s">
        <v>59</v>
      </c>
      <c r="B61" s="153" t="s">
        <v>8</v>
      </c>
      <c r="C61" s="151"/>
      <c r="D61" s="152"/>
      <c r="E61" s="41"/>
      <c r="F61" s="38">
        <v>147613.42000000001</v>
      </c>
      <c r="G61" s="140">
        <v>149439.57999999999</v>
      </c>
    </row>
    <row r="62" spans="1:8" s="27" customFormat="1" ht="12.75" customHeight="1">
      <c r="A62" s="1" t="s">
        <v>191</v>
      </c>
      <c r="B62" s="23" t="s">
        <v>192</v>
      </c>
      <c r="C62" s="138"/>
      <c r="D62" s="136"/>
      <c r="E62" s="41"/>
      <c r="F62" s="38">
        <v>3078.44</v>
      </c>
      <c r="G62" s="140">
        <v>4045.86</v>
      </c>
    </row>
    <row r="63" spans="1:8" s="27" customFormat="1" ht="12.75" customHeight="1">
      <c r="A63" s="6" t="s">
        <v>115</v>
      </c>
      <c r="B63" s="11" t="s">
        <v>193</v>
      </c>
      <c r="C63" s="137"/>
      <c r="D63" s="139"/>
      <c r="E63" s="41" t="s">
        <v>17</v>
      </c>
      <c r="F63" s="38">
        <f>F64+F68</f>
        <v>48017.99</v>
      </c>
      <c r="G63" s="38">
        <v>28755.97</v>
      </c>
    </row>
    <row r="64" spans="1:8" s="27" customFormat="1" ht="15" customHeight="1">
      <c r="A64" s="1" t="s">
        <v>47</v>
      </c>
      <c r="B64" s="12" t="s">
        <v>194</v>
      </c>
      <c r="C64" s="13"/>
      <c r="D64" s="14"/>
      <c r="E64" s="41"/>
      <c r="F64" s="38">
        <f>SUM(F65:F67)</f>
        <v>0</v>
      </c>
      <c r="G64" s="140">
        <f>SUM(G65:G67)</f>
        <v>0</v>
      </c>
    </row>
    <row r="65" spans="1:11" s="27" customFormat="1" ht="15" customHeight="1">
      <c r="A65" s="15" t="s">
        <v>139</v>
      </c>
      <c r="B65" s="31"/>
      <c r="C65" s="10" t="s">
        <v>195</v>
      </c>
      <c r="D65" s="4"/>
      <c r="E65" s="70"/>
      <c r="F65" s="38"/>
      <c r="G65" s="140"/>
    </row>
    <row r="66" spans="1:11" s="27" customFormat="1" ht="15" customHeight="1">
      <c r="A66" s="15" t="s">
        <v>140</v>
      </c>
      <c r="B66" s="138"/>
      <c r="C66" s="10" t="s">
        <v>196</v>
      </c>
      <c r="D66" s="135"/>
      <c r="E66" s="41"/>
      <c r="F66" s="38"/>
      <c r="G66" s="140"/>
    </row>
    <row r="67" spans="1:11" s="27" customFormat="1" ht="15" customHeight="1">
      <c r="A67" s="15" t="s">
        <v>197</v>
      </c>
      <c r="B67" s="138"/>
      <c r="C67" s="10" t="s">
        <v>198</v>
      </c>
      <c r="D67" s="135"/>
      <c r="E67" s="70"/>
      <c r="F67" s="38"/>
      <c r="G67" s="140"/>
    </row>
    <row r="68" spans="1:11" s="27" customFormat="1" ht="15" customHeight="1">
      <c r="A68" s="1" t="s">
        <v>57</v>
      </c>
      <c r="B68" s="24" t="s">
        <v>199</v>
      </c>
      <c r="C68" s="25"/>
      <c r="D68" s="26"/>
      <c r="E68" s="41"/>
      <c r="F68" s="38">
        <f>SUM(F79+F80+F81+F82)</f>
        <v>48017.99</v>
      </c>
      <c r="G68" s="38">
        <f>SUM(G79+G80+G81+G82)</f>
        <v>28755.969999999998</v>
      </c>
    </row>
    <row r="69" spans="1:11" s="27" customFormat="1" ht="15" customHeight="1">
      <c r="A69" s="15" t="s">
        <v>146</v>
      </c>
      <c r="B69" s="138"/>
      <c r="C69" s="10" t="s">
        <v>200</v>
      </c>
      <c r="D69" s="3"/>
      <c r="E69" s="41" t="s">
        <v>18</v>
      </c>
      <c r="F69" s="38"/>
      <c r="G69" s="140"/>
    </row>
    <row r="70" spans="1:11" s="27" customFormat="1" ht="15" customHeight="1">
      <c r="A70" s="15" t="s">
        <v>147</v>
      </c>
      <c r="B70" s="31"/>
      <c r="C70" s="10" t="s">
        <v>201</v>
      </c>
      <c r="D70" s="4"/>
      <c r="E70" s="70"/>
      <c r="F70" s="38"/>
      <c r="G70" s="140"/>
      <c r="J70" s="117"/>
    </row>
    <row r="71" spans="1:11" s="27" customFormat="1" ht="15" customHeight="1">
      <c r="A71" s="15" t="s">
        <v>148</v>
      </c>
      <c r="B71" s="31"/>
      <c r="C71" s="10" t="s">
        <v>202</v>
      </c>
      <c r="D71" s="4"/>
      <c r="E71" s="70"/>
      <c r="F71" s="38"/>
      <c r="G71" s="140"/>
      <c r="I71" s="109"/>
    </row>
    <row r="72" spans="1:11" s="27" customFormat="1" ht="15" customHeight="1">
      <c r="A72" s="73" t="s">
        <v>150</v>
      </c>
      <c r="B72" s="13"/>
      <c r="C72" s="28" t="s">
        <v>203</v>
      </c>
      <c r="D72" s="20"/>
      <c r="E72" s="70"/>
      <c r="F72" s="38"/>
      <c r="G72" s="140"/>
    </row>
    <row r="73" spans="1:11" s="27" customFormat="1" ht="15" customHeight="1">
      <c r="A73" s="1" t="s">
        <v>152</v>
      </c>
      <c r="B73" s="21"/>
      <c r="C73" s="21" t="s">
        <v>204</v>
      </c>
      <c r="D73" s="3"/>
      <c r="E73" s="74"/>
      <c r="F73" s="38"/>
      <c r="G73" s="140"/>
    </row>
    <row r="74" spans="1:11" s="27" customFormat="1" ht="15" customHeight="1">
      <c r="A74" s="44" t="s">
        <v>153</v>
      </c>
      <c r="B74" s="25"/>
      <c r="C74" s="29" t="s">
        <v>205</v>
      </c>
      <c r="D74" s="7"/>
      <c r="E74" s="41"/>
      <c r="F74" s="38">
        <f>F76</f>
        <v>0</v>
      </c>
      <c r="G74" s="140">
        <f>G76</f>
        <v>0</v>
      </c>
      <c r="K74" s="118"/>
    </row>
    <row r="75" spans="1:11" s="27" customFormat="1" ht="15" customHeight="1">
      <c r="A75" s="15" t="s">
        <v>206</v>
      </c>
      <c r="B75" s="138"/>
      <c r="C75" s="21"/>
      <c r="D75" s="135" t="s">
        <v>207</v>
      </c>
      <c r="E75" s="70"/>
      <c r="F75" s="38"/>
      <c r="G75" s="140"/>
    </row>
    <row r="76" spans="1:11" s="27" customFormat="1" ht="15" customHeight="1">
      <c r="A76" s="15" t="s">
        <v>208</v>
      </c>
      <c r="B76" s="138"/>
      <c r="C76" s="21"/>
      <c r="D76" s="135" t="s">
        <v>209</v>
      </c>
      <c r="E76" s="41"/>
      <c r="F76" s="38"/>
      <c r="G76" s="140"/>
    </row>
    <row r="77" spans="1:11" s="27" customFormat="1" ht="15" customHeight="1">
      <c r="A77" s="15" t="s">
        <v>155</v>
      </c>
      <c r="B77" s="17"/>
      <c r="C77" s="30" t="s">
        <v>210</v>
      </c>
      <c r="D77" s="5"/>
      <c r="E77" s="41"/>
      <c r="F77" s="38"/>
      <c r="G77" s="140"/>
    </row>
    <row r="78" spans="1:11" s="27" customFormat="1" ht="15" customHeight="1">
      <c r="A78" s="15" t="s">
        <v>157</v>
      </c>
      <c r="B78" s="31"/>
      <c r="C78" s="10" t="s">
        <v>211</v>
      </c>
      <c r="D78" s="4"/>
      <c r="E78" s="70"/>
      <c r="F78" s="38"/>
      <c r="G78" s="140"/>
    </row>
    <row r="79" spans="1:11" s="27" customFormat="1" ht="15" customHeight="1">
      <c r="A79" s="15" t="s">
        <v>158</v>
      </c>
      <c r="B79" s="138"/>
      <c r="C79" s="10" t="s">
        <v>212</v>
      </c>
      <c r="D79" s="135"/>
      <c r="E79" s="70"/>
      <c r="F79" s="38">
        <v>3276.67</v>
      </c>
      <c r="G79" s="140">
        <v>3491.7</v>
      </c>
    </row>
    <row r="80" spans="1:11" s="27" customFormat="1" ht="12.75" customHeight="1">
      <c r="A80" s="15" t="s">
        <v>160</v>
      </c>
      <c r="B80" s="138"/>
      <c r="C80" s="10" t="s">
        <v>213</v>
      </c>
      <c r="D80" s="135"/>
      <c r="E80" s="70"/>
      <c r="F80" s="38">
        <v>20602.16</v>
      </c>
      <c r="G80" s="140">
        <v>625.85</v>
      </c>
    </row>
    <row r="81" spans="1:8" s="27" customFormat="1" ht="12.75" customHeight="1">
      <c r="A81" s="15" t="s">
        <v>214</v>
      </c>
      <c r="B81" s="138"/>
      <c r="C81" s="10" t="s">
        <v>215</v>
      </c>
      <c r="D81" s="135"/>
      <c r="E81" s="70"/>
      <c r="F81" s="38">
        <v>23794.48</v>
      </c>
      <c r="G81" s="140">
        <v>23794.48</v>
      </c>
    </row>
    <row r="82" spans="1:8" s="27" customFormat="1" ht="12.75" customHeight="1">
      <c r="A82" s="15" t="s">
        <v>216</v>
      </c>
      <c r="B82" s="138"/>
      <c r="C82" s="10" t="s">
        <v>217</v>
      </c>
      <c r="D82" s="135"/>
      <c r="E82" s="70"/>
      <c r="F82" s="38">
        <v>344.68</v>
      </c>
      <c r="G82" s="140">
        <v>843.94</v>
      </c>
    </row>
    <row r="83" spans="1:8" s="27" customFormat="1" ht="12.75" customHeight="1">
      <c r="A83" s="6" t="s">
        <v>117</v>
      </c>
      <c r="B83" s="75" t="s">
        <v>218</v>
      </c>
      <c r="C83" s="76"/>
      <c r="D83" s="77"/>
      <c r="E83" s="41" t="s">
        <v>19</v>
      </c>
      <c r="F83" s="38">
        <f>SUM(F89)</f>
        <v>7806.54</v>
      </c>
      <c r="G83" s="38">
        <f>SUM(G89)</f>
        <v>3984.29</v>
      </c>
    </row>
    <row r="84" spans="1:8" s="27" customFormat="1" ht="12.75" customHeight="1">
      <c r="A84" s="1" t="s">
        <v>47</v>
      </c>
      <c r="B84" s="23" t="s">
        <v>219</v>
      </c>
      <c r="C84" s="138"/>
      <c r="D84" s="136"/>
      <c r="E84" s="70"/>
      <c r="F84" s="38"/>
      <c r="G84" s="140"/>
    </row>
    <row r="85" spans="1:8" s="27" customFormat="1" ht="12.75" customHeight="1">
      <c r="A85" s="1" t="s">
        <v>57</v>
      </c>
      <c r="B85" s="12" t="s">
        <v>220</v>
      </c>
      <c r="C85" s="13"/>
      <c r="D85" s="14"/>
      <c r="E85" s="41"/>
      <c r="F85" s="38">
        <f>F86+F87</f>
        <v>0</v>
      </c>
      <c r="G85" s="140">
        <f>G86+G87</f>
        <v>0</v>
      </c>
    </row>
    <row r="86" spans="1:8" s="27" customFormat="1" ht="12.75" customHeight="1">
      <c r="A86" s="15" t="s">
        <v>146</v>
      </c>
      <c r="B86" s="138"/>
      <c r="C86" s="10" t="s">
        <v>221</v>
      </c>
      <c r="D86" s="135"/>
      <c r="E86" s="41"/>
      <c r="F86" s="38"/>
      <c r="G86" s="140"/>
    </row>
    <row r="87" spans="1:8" s="27" customFormat="1" ht="12.75" customHeight="1">
      <c r="A87" s="15" t="s">
        <v>147</v>
      </c>
      <c r="B87" s="138"/>
      <c r="C87" s="10" t="s">
        <v>222</v>
      </c>
      <c r="D87" s="135"/>
      <c r="E87" s="41"/>
      <c r="F87" s="38"/>
      <c r="G87" s="140"/>
    </row>
    <row r="88" spans="1:8" s="27" customFormat="1" ht="12.75" customHeight="1">
      <c r="A88" s="1" t="s">
        <v>59</v>
      </c>
      <c r="B88" s="21" t="s">
        <v>223</v>
      </c>
      <c r="C88" s="21"/>
      <c r="D88" s="3"/>
      <c r="E88" s="41"/>
      <c r="F88" s="38"/>
      <c r="G88" s="140"/>
    </row>
    <row r="89" spans="1:8" s="27" customFormat="1" ht="12.75" customHeight="1">
      <c r="A89" s="36" t="s">
        <v>73</v>
      </c>
      <c r="B89" s="24" t="s">
        <v>224</v>
      </c>
      <c r="C89" s="25"/>
      <c r="D89" s="26"/>
      <c r="E89" s="41"/>
      <c r="F89" s="38">
        <f>SUM(F90+F91)</f>
        <v>7806.54</v>
      </c>
      <c r="G89" s="38">
        <f>SUM(G90+G91)</f>
        <v>3984.29</v>
      </c>
    </row>
    <row r="90" spans="1:8" s="27" customFormat="1" ht="12.75" customHeight="1">
      <c r="A90" s="15" t="s">
        <v>225</v>
      </c>
      <c r="B90" s="137"/>
      <c r="C90" s="10" t="s">
        <v>226</v>
      </c>
      <c r="D90" s="42"/>
      <c r="E90" s="41"/>
      <c r="F90" s="120">
        <v>3822.25</v>
      </c>
      <c r="G90" s="38">
        <v>-172.42</v>
      </c>
    </row>
    <row r="91" spans="1:8" s="27" customFormat="1" ht="12.75" customHeight="1">
      <c r="A91" s="15" t="s">
        <v>1</v>
      </c>
      <c r="B91" s="137"/>
      <c r="C91" s="10" t="s">
        <v>2</v>
      </c>
      <c r="D91" s="42"/>
      <c r="E91" s="41"/>
      <c r="F91" s="38">
        <v>3984.29</v>
      </c>
      <c r="G91" s="140">
        <v>4156.71</v>
      </c>
    </row>
    <row r="92" spans="1:8" s="27" customFormat="1" ht="12.75" customHeight="1">
      <c r="A92" s="6" t="s">
        <v>119</v>
      </c>
      <c r="B92" s="75" t="s">
        <v>3</v>
      </c>
      <c r="C92" s="77"/>
      <c r="D92" s="77"/>
      <c r="E92" s="41"/>
      <c r="F92" s="38"/>
      <c r="G92" s="140"/>
    </row>
    <row r="93" spans="1:8" s="27" customFormat="1" ht="25.5" customHeight="1">
      <c r="A93" s="6"/>
      <c r="B93" s="153" t="s">
        <v>4</v>
      </c>
      <c r="C93" s="151"/>
      <c r="D93" s="152"/>
      <c r="E93" s="41"/>
      <c r="F93" s="39">
        <f>F58+F63+F83+F92</f>
        <v>364645.66</v>
      </c>
      <c r="G93" s="39">
        <f>SUM(G79+G80+G81+G82+G83+G58)</f>
        <v>348345.36</v>
      </c>
      <c r="H93" s="109"/>
    </row>
    <row r="94" spans="1:8" s="27" customFormat="1" ht="15" customHeight="1">
      <c r="A94" s="9"/>
      <c r="B94" s="7"/>
      <c r="C94" s="7"/>
      <c r="D94" s="7"/>
      <c r="E94" s="7"/>
      <c r="F94" s="8"/>
      <c r="G94" s="8"/>
    </row>
    <row r="95" spans="1:8" s="27" customFormat="1" ht="12.75" customHeight="1">
      <c r="A95" s="145" t="s">
        <v>234</v>
      </c>
      <c r="B95" s="145"/>
      <c r="C95" s="145"/>
      <c r="D95" s="145"/>
      <c r="E95" s="145"/>
      <c r="F95" s="146" t="s">
        <v>229</v>
      </c>
      <c r="G95" s="146"/>
    </row>
    <row r="96" spans="1:8" s="27" customFormat="1" ht="12.75" customHeight="1">
      <c r="A96" s="143" t="s">
        <v>5</v>
      </c>
      <c r="B96" s="143"/>
      <c r="C96" s="143"/>
      <c r="D96" s="143"/>
      <c r="E96" s="143"/>
      <c r="F96" s="143" t="s">
        <v>128</v>
      </c>
      <c r="G96" s="143"/>
    </row>
    <row r="97" spans="1:7" s="27" customFormat="1" ht="12.75" customHeight="1">
      <c r="A97" s="145" t="s">
        <v>233</v>
      </c>
      <c r="B97" s="145"/>
      <c r="C97" s="145"/>
      <c r="D97" s="145"/>
      <c r="E97" s="145"/>
      <c r="F97" s="146" t="s">
        <v>232</v>
      </c>
      <c r="G97" s="146"/>
    </row>
    <row r="98" spans="1:7" s="27" customFormat="1" ht="12.75" customHeight="1">
      <c r="A98" s="143" t="s">
        <v>231</v>
      </c>
      <c r="B98" s="143"/>
      <c r="C98" s="143"/>
      <c r="D98" s="143"/>
      <c r="E98" s="143"/>
      <c r="F98" s="143" t="s">
        <v>128</v>
      </c>
      <c r="G98" s="143"/>
    </row>
    <row r="99" spans="1:7" s="27" customFormat="1" ht="15" customHeight="1">
      <c r="E99" s="8"/>
    </row>
    <row r="100" spans="1:7" s="27" customFormat="1" ht="15" customHeight="1">
      <c r="E100" s="8"/>
    </row>
    <row r="101" spans="1:7" s="27" customFormat="1">
      <c r="E101" s="8"/>
    </row>
    <row r="102" spans="1:7" s="27" customFormat="1">
      <c r="E102" s="8"/>
    </row>
    <row r="103" spans="1:7" s="27" customFormat="1">
      <c r="E103" s="8"/>
    </row>
    <row r="104" spans="1:7" s="27" customFormat="1" ht="15" customHeight="1">
      <c r="E104" s="8"/>
    </row>
    <row r="105" spans="1:7" s="27" customFormat="1" ht="15" customHeight="1">
      <c r="E105" s="8"/>
    </row>
    <row r="106" spans="1:7" s="27" customFormat="1">
      <c r="E106" s="8"/>
    </row>
    <row r="107" spans="1:7" s="27" customFormat="1">
      <c r="E107" s="8"/>
    </row>
    <row r="108" spans="1:7" s="27" customFormat="1">
      <c r="E108" s="8"/>
    </row>
    <row r="109" spans="1:7" s="27" customFormat="1">
      <c r="E109" s="8"/>
    </row>
    <row r="110" spans="1:7" s="27" customFormat="1">
      <c r="E110" s="8"/>
    </row>
    <row r="111" spans="1:7" s="27" customFormat="1">
      <c r="E111" s="8"/>
    </row>
    <row r="112" spans="1:7" s="27" customFormat="1">
      <c r="E112" s="8"/>
    </row>
    <row r="113" spans="5:5" s="27" customFormat="1">
      <c r="E113" s="8"/>
    </row>
    <row r="114" spans="5:5" s="27" customFormat="1">
      <c r="E114" s="8"/>
    </row>
    <row r="115" spans="5:5" s="27" customFormat="1">
      <c r="E115" s="8"/>
    </row>
    <row r="116" spans="5:5" s="27" customFormat="1">
      <c r="E116" s="8"/>
    </row>
    <row r="117" spans="5:5" s="27" customFormat="1">
      <c r="E117" s="8"/>
    </row>
    <row r="118" spans="5:5" s="27" customFormat="1">
      <c r="E118" s="8"/>
    </row>
    <row r="119" spans="5:5" s="27" customFormat="1">
      <c r="E119" s="8"/>
    </row>
    <row r="120" spans="5:5" s="27" customFormat="1">
      <c r="E120" s="8"/>
    </row>
  </sheetData>
  <mergeCells count="25">
    <mergeCell ref="A9:G9"/>
    <mergeCell ref="E2:G2"/>
    <mergeCell ref="E3:G3"/>
    <mergeCell ref="A5:G6"/>
    <mergeCell ref="A7:G7"/>
    <mergeCell ref="A8:G8"/>
    <mergeCell ref="A97:E97"/>
    <mergeCell ref="F97:G97"/>
    <mergeCell ref="A98:E98"/>
    <mergeCell ref="F98:G98"/>
    <mergeCell ref="D17:G17"/>
    <mergeCell ref="B18:D18"/>
    <mergeCell ref="C46:D46"/>
    <mergeCell ref="C52:D52"/>
    <mergeCell ref="A96:E96"/>
    <mergeCell ref="F96:G96"/>
    <mergeCell ref="B61:D61"/>
    <mergeCell ref="B93:D93"/>
    <mergeCell ref="A95:E95"/>
    <mergeCell ref="F95:G95"/>
    <mergeCell ref="A10:G11"/>
    <mergeCell ref="A12:G12"/>
    <mergeCell ref="A13:G13"/>
    <mergeCell ref="A15:G15"/>
    <mergeCell ref="A16:G16"/>
  </mergeCells>
  <phoneticPr fontId="5" type="noConversion"/>
  <pageMargins left="1.1811023622047245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10" workbookViewId="0">
      <selection activeCell="K45" sqref="K45"/>
    </sheetView>
  </sheetViews>
  <sheetFormatPr defaultRowHeight="12.75"/>
  <cols>
    <col min="1" max="1" width="4.85546875" style="127" customWidth="1"/>
    <col min="2" max="2" width="1.5703125" style="127" hidden="1" customWidth="1"/>
    <col min="3" max="3" width="30.140625" style="127" customWidth="1"/>
    <col min="4" max="4" width="15.7109375" style="127" customWidth="1"/>
    <col min="5" max="5" width="0" style="127" hidden="1" customWidth="1"/>
    <col min="6" max="6" width="3.140625" style="127" hidden="1" customWidth="1"/>
    <col min="7" max="7" width="6.140625" style="62" customWidth="1"/>
    <col min="8" max="8" width="16.28515625" style="127" customWidth="1"/>
    <col min="9" max="9" width="14.85546875" style="127" customWidth="1"/>
    <col min="10" max="16384" width="9.140625" style="127"/>
  </cols>
  <sheetData>
    <row r="1" spans="1:9">
      <c r="G1" s="59"/>
      <c r="H1" s="33"/>
    </row>
    <row r="2" spans="1:9" ht="15.75">
      <c r="D2" s="45"/>
      <c r="F2" s="35" t="s">
        <v>34</v>
      </c>
      <c r="G2" s="56"/>
      <c r="H2" s="46"/>
      <c r="I2" s="46"/>
    </row>
    <row r="3" spans="1:9" ht="15.75">
      <c r="F3" s="35" t="s">
        <v>26</v>
      </c>
      <c r="G3" s="56"/>
      <c r="H3" s="46"/>
      <c r="I3" s="46"/>
    </row>
    <row r="5" spans="1:9" ht="15.75">
      <c r="A5" s="183" t="s">
        <v>35</v>
      </c>
      <c r="B5" s="184"/>
      <c r="C5" s="184"/>
      <c r="D5" s="184"/>
      <c r="E5" s="184"/>
      <c r="F5" s="184"/>
      <c r="G5" s="184"/>
      <c r="H5" s="184"/>
      <c r="I5" s="184"/>
    </row>
    <row r="6" spans="1:9" ht="15.75">
      <c r="A6" s="185" t="s">
        <v>36</v>
      </c>
      <c r="B6" s="184"/>
      <c r="C6" s="184"/>
      <c r="D6" s="184"/>
      <c r="E6" s="184"/>
      <c r="F6" s="184"/>
      <c r="G6" s="184"/>
      <c r="H6" s="184"/>
      <c r="I6" s="184"/>
    </row>
    <row r="7" spans="1:9" ht="15.75">
      <c r="A7" s="186" t="s">
        <v>227</v>
      </c>
      <c r="B7" s="184"/>
      <c r="C7" s="184"/>
      <c r="D7" s="184"/>
      <c r="E7" s="184"/>
      <c r="F7" s="184"/>
      <c r="G7" s="184"/>
      <c r="H7" s="184"/>
      <c r="I7" s="184"/>
    </row>
    <row r="8" spans="1:9" ht="15">
      <c r="A8" s="176" t="s">
        <v>37</v>
      </c>
      <c r="B8" s="177"/>
      <c r="C8" s="177"/>
      <c r="D8" s="177"/>
      <c r="E8" s="177"/>
      <c r="F8" s="177"/>
      <c r="G8" s="177"/>
      <c r="H8" s="177"/>
      <c r="I8" s="177"/>
    </row>
    <row r="9" spans="1:9" ht="15">
      <c r="A9" s="176" t="s">
        <v>230</v>
      </c>
      <c r="B9" s="177"/>
      <c r="C9" s="177"/>
      <c r="D9" s="177"/>
      <c r="E9" s="177"/>
      <c r="F9" s="177"/>
      <c r="G9" s="177"/>
      <c r="H9" s="177"/>
      <c r="I9" s="177"/>
    </row>
    <row r="10" spans="1:9" ht="15">
      <c r="A10" s="176" t="s">
        <v>38</v>
      </c>
      <c r="B10" s="177"/>
      <c r="C10" s="177"/>
      <c r="D10" s="177"/>
      <c r="E10" s="177"/>
      <c r="F10" s="177"/>
      <c r="G10" s="177"/>
      <c r="H10" s="177"/>
      <c r="I10" s="177"/>
    </row>
    <row r="11" spans="1:9" ht="15">
      <c r="A11" s="176" t="s">
        <v>39</v>
      </c>
      <c r="B11" s="184"/>
      <c r="C11" s="184"/>
      <c r="D11" s="184"/>
      <c r="E11" s="184"/>
      <c r="F11" s="184"/>
      <c r="G11" s="184"/>
      <c r="H11" s="184"/>
      <c r="I11" s="184"/>
    </row>
    <row r="12" spans="1:9" ht="15">
      <c r="A12" s="176"/>
      <c r="B12" s="187"/>
      <c r="C12" s="187"/>
      <c r="D12" s="187"/>
      <c r="E12" s="187"/>
      <c r="F12" s="187"/>
      <c r="G12" s="187"/>
      <c r="H12" s="187"/>
      <c r="I12" s="187"/>
    </row>
    <row r="13" spans="1:9" ht="15">
      <c r="A13" s="188" t="s">
        <v>40</v>
      </c>
      <c r="B13" s="189"/>
      <c r="C13" s="189"/>
      <c r="D13" s="189"/>
      <c r="E13" s="189"/>
      <c r="F13" s="189"/>
      <c r="G13" s="189"/>
      <c r="H13" s="189"/>
      <c r="I13" s="189"/>
    </row>
    <row r="14" spans="1:9" ht="15">
      <c r="A14" s="176"/>
      <c r="B14" s="177"/>
      <c r="C14" s="177"/>
      <c r="D14" s="177"/>
      <c r="E14" s="177"/>
      <c r="F14" s="177"/>
      <c r="G14" s="177"/>
      <c r="H14" s="177"/>
      <c r="I14" s="177"/>
    </row>
    <row r="15" spans="1:9" ht="15">
      <c r="A15" s="188" t="s">
        <v>276</v>
      </c>
      <c r="B15" s="189"/>
      <c r="C15" s="189"/>
      <c r="D15" s="189"/>
      <c r="E15" s="189"/>
      <c r="F15" s="189"/>
      <c r="G15" s="189"/>
      <c r="H15" s="189"/>
      <c r="I15" s="189"/>
    </row>
    <row r="16" spans="1:9" ht="15">
      <c r="A16" s="128"/>
      <c r="B16" s="129"/>
      <c r="C16" s="129"/>
      <c r="D16" s="129"/>
      <c r="E16" s="129"/>
      <c r="F16" s="129"/>
      <c r="G16" s="57"/>
      <c r="H16" s="129"/>
      <c r="I16" s="129"/>
    </row>
    <row r="17" spans="1:12" ht="15">
      <c r="A17" s="182" t="s">
        <v>277</v>
      </c>
      <c r="B17" s="177"/>
      <c r="C17" s="177"/>
      <c r="D17" s="177"/>
      <c r="E17" s="177"/>
      <c r="F17" s="177"/>
      <c r="G17" s="177"/>
      <c r="H17" s="177"/>
      <c r="I17" s="177"/>
    </row>
    <row r="18" spans="1:12" ht="15">
      <c r="A18" s="176" t="s">
        <v>41</v>
      </c>
      <c r="B18" s="177"/>
      <c r="C18" s="177"/>
      <c r="D18" s="177"/>
      <c r="E18" s="177"/>
      <c r="F18" s="177"/>
      <c r="G18" s="177"/>
      <c r="H18" s="177"/>
      <c r="I18" s="177"/>
    </row>
    <row r="19" spans="1:12" s="129" customFormat="1" ht="15">
      <c r="A19" s="178" t="s">
        <v>272</v>
      </c>
      <c r="B19" s="177"/>
      <c r="C19" s="177"/>
      <c r="D19" s="177"/>
      <c r="E19" s="177"/>
      <c r="F19" s="177"/>
      <c r="G19" s="177"/>
      <c r="H19" s="177"/>
      <c r="I19" s="177"/>
    </row>
    <row r="20" spans="1:12" s="126" customFormat="1" ht="50.1" customHeight="1">
      <c r="A20" s="179" t="s">
        <v>20</v>
      </c>
      <c r="B20" s="179"/>
      <c r="C20" s="179" t="s">
        <v>21</v>
      </c>
      <c r="D20" s="180"/>
      <c r="E20" s="180"/>
      <c r="F20" s="180"/>
      <c r="G20" s="60" t="s">
        <v>42</v>
      </c>
      <c r="H20" s="130" t="s">
        <v>43</v>
      </c>
      <c r="I20" s="130" t="s">
        <v>44</v>
      </c>
    </row>
    <row r="21" spans="1:12" ht="15.75">
      <c r="A21" s="47" t="s">
        <v>45</v>
      </c>
      <c r="B21" s="48" t="s">
        <v>46</v>
      </c>
      <c r="C21" s="175" t="s">
        <v>46</v>
      </c>
      <c r="D21" s="181"/>
      <c r="E21" s="181"/>
      <c r="F21" s="181"/>
      <c r="G21" s="52"/>
      <c r="H21" s="78">
        <f>H22+H27+H28</f>
        <v>273484.89</v>
      </c>
      <c r="I21" s="83">
        <f>I22+I28</f>
        <v>237313.7</v>
      </c>
    </row>
    <row r="22" spans="1:12" ht="15.75">
      <c r="A22" s="49" t="s">
        <v>47</v>
      </c>
      <c r="B22" s="50" t="s">
        <v>48</v>
      </c>
      <c r="C22" s="174" t="s">
        <v>48</v>
      </c>
      <c r="D22" s="174"/>
      <c r="E22" s="174"/>
      <c r="F22" s="174"/>
      <c r="G22" s="52"/>
      <c r="H22" s="78">
        <f>H23+H24+H25+H26</f>
        <v>247228.74</v>
      </c>
      <c r="I22" s="83">
        <f>SUM(I23:I26)</f>
        <v>211934.28</v>
      </c>
    </row>
    <row r="23" spans="1:12" ht="15.75">
      <c r="A23" s="49" t="s">
        <v>49</v>
      </c>
      <c r="B23" s="50" t="s">
        <v>50</v>
      </c>
      <c r="C23" s="174" t="s">
        <v>50</v>
      </c>
      <c r="D23" s="174"/>
      <c r="E23" s="174"/>
      <c r="F23" s="174"/>
      <c r="G23" s="52"/>
      <c r="H23" s="82">
        <v>88459.78</v>
      </c>
      <c r="I23" s="116">
        <v>62975.12</v>
      </c>
    </row>
    <row r="24" spans="1:12" ht="15.75">
      <c r="A24" s="49" t="s">
        <v>51</v>
      </c>
      <c r="B24" s="51" t="s">
        <v>52</v>
      </c>
      <c r="C24" s="171" t="s">
        <v>52</v>
      </c>
      <c r="D24" s="171"/>
      <c r="E24" s="171"/>
      <c r="F24" s="171"/>
      <c r="G24" s="52"/>
      <c r="H24" s="79">
        <v>155856.21</v>
      </c>
      <c r="I24" s="84">
        <v>143686.41</v>
      </c>
      <c r="L24" s="110"/>
    </row>
    <row r="25" spans="1:12" ht="15.75">
      <c r="A25" s="49" t="s">
        <v>53</v>
      </c>
      <c r="B25" s="50" t="s">
        <v>54</v>
      </c>
      <c r="C25" s="171" t="s">
        <v>54</v>
      </c>
      <c r="D25" s="171"/>
      <c r="E25" s="171"/>
      <c r="F25" s="171"/>
      <c r="G25" s="52"/>
      <c r="H25" s="79">
        <v>1826.16</v>
      </c>
      <c r="I25" s="84">
        <v>2413.09</v>
      </c>
    </row>
    <row r="26" spans="1:12" ht="15.75">
      <c r="A26" s="49" t="s">
        <v>55</v>
      </c>
      <c r="B26" s="51" t="s">
        <v>56</v>
      </c>
      <c r="C26" s="171" t="s">
        <v>56</v>
      </c>
      <c r="D26" s="171"/>
      <c r="E26" s="171"/>
      <c r="F26" s="171"/>
      <c r="G26" s="52"/>
      <c r="H26" s="79">
        <v>1086.5899999999999</v>
      </c>
      <c r="I26" s="84">
        <v>2859.66</v>
      </c>
    </row>
    <row r="27" spans="1:12" ht="15.75">
      <c r="A27" s="49" t="s">
        <v>57</v>
      </c>
      <c r="B27" s="50" t="s">
        <v>58</v>
      </c>
      <c r="C27" s="171" t="s">
        <v>58</v>
      </c>
      <c r="D27" s="171"/>
      <c r="E27" s="171"/>
      <c r="F27" s="171"/>
      <c r="G27" s="52"/>
      <c r="H27" s="79"/>
      <c r="I27" s="84"/>
    </row>
    <row r="28" spans="1:12" ht="15.75">
      <c r="A28" s="49" t="s">
        <v>59</v>
      </c>
      <c r="B28" s="50" t="s">
        <v>60</v>
      </c>
      <c r="C28" s="171" t="s">
        <v>60</v>
      </c>
      <c r="D28" s="171"/>
      <c r="E28" s="171"/>
      <c r="F28" s="171"/>
      <c r="G28" s="52" t="s">
        <v>31</v>
      </c>
      <c r="H28" s="79">
        <f>SUM(H29)</f>
        <v>26256.15</v>
      </c>
      <c r="I28" s="79">
        <f>SUM(I29)</f>
        <v>25379.42</v>
      </c>
    </row>
    <row r="29" spans="1:12" ht="31.5">
      <c r="A29" s="49" t="s">
        <v>61</v>
      </c>
      <c r="B29" s="51" t="s">
        <v>62</v>
      </c>
      <c r="C29" s="171" t="s">
        <v>62</v>
      </c>
      <c r="D29" s="171"/>
      <c r="E29" s="171"/>
      <c r="F29" s="171"/>
      <c r="G29" s="52"/>
      <c r="H29" s="79">
        <v>26256.15</v>
      </c>
      <c r="I29" s="84">
        <v>25379.42</v>
      </c>
    </row>
    <row r="30" spans="1:12" ht="31.5">
      <c r="A30" s="49" t="s">
        <v>63</v>
      </c>
      <c r="B30" s="51" t="s">
        <v>64</v>
      </c>
      <c r="C30" s="171" t="s">
        <v>64</v>
      </c>
      <c r="D30" s="171"/>
      <c r="E30" s="171"/>
      <c r="F30" s="171"/>
      <c r="G30" s="52"/>
      <c r="H30" s="79"/>
      <c r="I30" s="84"/>
    </row>
    <row r="31" spans="1:12" ht="15.75">
      <c r="A31" s="47" t="s">
        <v>65</v>
      </c>
      <c r="B31" s="48" t="s">
        <v>66</v>
      </c>
      <c r="C31" s="175" t="s">
        <v>66</v>
      </c>
      <c r="D31" s="175"/>
      <c r="E31" s="175"/>
      <c r="F31" s="175"/>
      <c r="G31" s="52" t="s">
        <v>32</v>
      </c>
      <c r="H31" s="78">
        <f>SUM(H32:H45)</f>
        <v>269974.65000000002</v>
      </c>
      <c r="I31" s="83">
        <f>SUM(I32:I45)</f>
        <v>237790.29</v>
      </c>
    </row>
    <row r="32" spans="1:12" ht="15.75">
      <c r="A32" s="49" t="s">
        <v>47</v>
      </c>
      <c r="B32" s="50" t="s">
        <v>67</v>
      </c>
      <c r="C32" s="171" t="s">
        <v>68</v>
      </c>
      <c r="D32" s="173"/>
      <c r="E32" s="173"/>
      <c r="F32" s="173"/>
      <c r="G32" s="52" t="s">
        <v>33</v>
      </c>
      <c r="H32" s="79">
        <v>218119.1</v>
      </c>
      <c r="I32" s="84">
        <v>184629.98</v>
      </c>
    </row>
    <row r="33" spans="1:9" ht="15.75">
      <c r="A33" s="49" t="s">
        <v>57</v>
      </c>
      <c r="B33" s="50" t="s">
        <v>69</v>
      </c>
      <c r="C33" s="171" t="s">
        <v>70</v>
      </c>
      <c r="D33" s="173"/>
      <c r="E33" s="173"/>
      <c r="F33" s="173"/>
      <c r="G33" s="52"/>
      <c r="H33" s="79">
        <v>6643.23</v>
      </c>
      <c r="I33" s="84">
        <v>5845.19</v>
      </c>
    </row>
    <row r="34" spans="1:9" ht="15.75">
      <c r="A34" s="49" t="s">
        <v>59</v>
      </c>
      <c r="B34" s="50" t="s">
        <v>71</v>
      </c>
      <c r="C34" s="171" t="s">
        <v>72</v>
      </c>
      <c r="D34" s="173"/>
      <c r="E34" s="173"/>
      <c r="F34" s="173"/>
      <c r="G34" s="52"/>
      <c r="H34" s="79">
        <v>15616.15</v>
      </c>
      <c r="I34" s="84">
        <v>15795.28</v>
      </c>
    </row>
    <row r="35" spans="1:9" ht="15.75">
      <c r="A35" s="49" t="s">
        <v>73</v>
      </c>
      <c r="B35" s="50" t="s">
        <v>74</v>
      </c>
      <c r="C35" s="174" t="s">
        <v>75</v>
      </c>
      <c r="D35" s="173"/>
      <c r="E35" s="173"/>
      <c r="F35" s="173"/>
      <c r="G35" s="52"/>
      <c r="H35" s="79"/>
      <c r="I35" s="84"/>
    </row>
    <row r="36" spans="1:9" ht="15.75">
      <c r="A36" s="49" t="s">
        <v>76</v>
      </c>
      <c r="B36" s="50" t="s">
        <v>77</v>
      </c>
      <c r="C36" s="174" t="s">
        <v>78</v>
      </c>
      <c r="D36" s="173"/>
      <c r="E36" s="173"/>
      <c r="F36" s="173"/>
      <c r="G36" s="52"/>
      <c r="H36" s="79"/>
      <c r="I36" s="84"/>
    </row>
    <row r="37" spans="1:9" ht="15.75">
      <c r="A37" s="49" t="s">
        <v>79</v>
      </c>
      <c r="B37" s="50" t="s">
        <v>80</v>
      </c>
      <c r="C37" s="174" t="s">
        <v>81</v>
      </c>
      <c r="D37" s="173"/>
      <c r="E37" s="173"/>
      <c r="F37" s="173"/>
      <c r="G37" s="52"/>
      <c r="H37" s="79">
        <v>138.84</v>
      </c>
      <c r="I37" s="84">
        <v>467.95</v>
      </c>
    </row>
    <row r="38" spans="1:9" ht="15.75">
      <c r="A38" s="49" t="s">
        <v>82</v>
      </c>
      <c r="B38" s="50" t="s">
        <v>83</v>
      </c>
      <c r="C38" s="174" t="s">
        <v>84</v>
      </c>
      <c r="D38" s="173"/>
      <c r="E38" s="173"/>
      <c r="F38" s="173"/>
      <c r="G38" s="52"/>
      <c r="H38" s="79">
        <v>1432.6</v>
      </c>
      <c r="I38" s="79">
        <v>710.55</v>
      </c>
    </row>
    <row r="39" spans="1:9" ht="31.5">
      <c r="A39" s="49" t="s">
        <v>85</v>
      </c>
      <c r="B39" s="50" t="s">
        <v>86</v>
      </c>
      <c r="C39" s="171" t="s">
        <v>86</v>
      </c>
      <c r="D39" s="173"/>
      <c r="E39" s="173"/>
      <c r="F39" s="173"/>
      <c r="G39" s="52"/>
      <c r="H39" s="79"/>
      <c r="I39" s="79"/>
    </row>
    <row r="40" spans="1:9" ht="15.75">
      <c r="A40" s="49" t="s">
        <v>87</v>
      </c>
      <c r="B40" s="50" t="s">
        <v>88</v>
      </c>
      <c r="C40" s="174" t="s">
        <v>88</v>
      </c>
      <c r="D40" s="173"/>
      <c r="E40" s="173"/>
      <c r="F40" s="173"/>
      <c r="G40" s="52"/>
      <c r="H40" s="79">
        <v>25086.74</v>
      </c>
      <c r="I40" s="79">
        <v>28204.91</v>
      </c>
    </row>
    <row r="41" spans="1:9" ht="15.75">
      <c r="A41" s="49" t="s">
        <v>89</v>
      </c>
      <c r="B41" s="50" t="s">
        <v>90</v>
      </c>
      <c r="C41" s="171" t="s">
        <v>91</v>
      </c>
      <c r="D41" s="172"/>
      <c r="E41" s="172"/>
      <c r="F41" s="172"/>
      <c r="G41" s="52"/>
      <c r="H41" s="79"/>
      <c r="I41" s="79"/>
    </row>
    <row r="42" spans="1:9" ht="15.75">
      <c r="A42" s="49" t="s">
        <v>92</v>
      </c>
      <c r="B42" s="50" t="s">
        <v>93</v>
      </c>
      <c r="C42" s="171" t="s">
        <v>94</v>
      </c>
      <c r="D42" s="173"/>
      <c r="E42" s="173"/>
      <c r="F42" s="173"/>
      <c r="G42" s="52"/>
      <c r="H42" s="79"/>
      <c r="I42" s="79"/>
    </row>
    <row r="43" spans="1:9" ht="15.75">
      <c r="A43" s="49" t="s">
        <v>95</v>
      </c>
      <c r="B43" s="50" t="s">
        <v>96</v>
      </c>
      <c r="C43" s="171" t="s">
        <v>97</v>
      </c>
      <c r="D43" s="173"/>
      <c r="E43" s="173"/>
      <c r="F43" s="173"/>
      <c r="G43" s="52"/>
      <c r="H43" s="79"/>
      <c r="I43" s="79"/>
    </row>
    <row r="44" spans="1:9" ht="31.5">
      <c r="A44" s="49" t="s">
        <v>98</v>
      </c>
      <c r="B44" s="50" t="s">
        <v>99</v>
      </c>
      <c r="C44" s="171" t="s">
        <v>100</v>
      </c>
      <c r="D44" s="173"/>
      <c r="E44" s="173"/>
      <c r="F44" s="173"/>
      <c r="G44" s="52"/>
      <c r="H44" s="79">
        <v>2937.99</v>
      </c>
      <c r="I44" s="79">
        <v>2136.4299999999998</v>
      </c>
    </row>
    <row r="45" spans="1:9" ht="31.5">
      <c r="A45" s="49" t="s">
        <v>101</v>
      </c>
      <c r="B45" s="50" t="s">
        <v>102</v>
      </c>
      <c r="C45" s="167" t="s">
        <v>103</v>
      </c>
      <c r="D45" s="168"/>
      <c r="E45" s="168"/>
      <c r="F45" s="169"/>
      <c r="G45" s="52"/>
      <c r="H45" s="80"/>
      <c r="I45" s="80"/>
    </row>
    <row r="46" spans="1:9" ht="15.75">
      <c r="A46" s="48" t="s">
        <v>104</v>
      </c>
      <c r="B46" s="54" t="s">
        <v>105</v>
      </c>
      <c r="C46" s="160" t="s">
        <v>105</v>
      </c>
      <c r="D46" s="161"/>
      <c r="E46" s="161"/>
      <c r="F46" s="162"/>
      <c r="G46" s="52"/>
      <c r="H46" s="81">
        <f>SUM(H21-H31)</f>
        <v>3510.2399999999907</v>
      </c>
      <c r="I46" s="81">
        <f>SUM(I21-I31)</f>
        <v>-476.58999999999651</v>
      </c>
    </row>
    <row r="47" spans="1:9" ht="15.75">
      <c r="A47" s="48" t="s">
        <v>106</v>
      </c>
      <c r="B47" s="48" t="s">
        <v>107</v>
      </c>
      <c r="C47" s="166" t="s">
        <v>107</v>
      </c>
      <c r="D47" s="161"/>
      <c r="E47" s="161"/>
      <c r="F47" s="162"/>
      <c r="G47" s="58"/>
      <c r="H47" s="81">
        <f>SUM(H48)</f>
        <v>312.01</v>
      </c>
      <c r="I47" s="81">
        <f>SUM(I48)</f>
        <v>501.03</v>
      </c>
    </row>
    <row r="48" spans="1:9" ht="15.75">
      <c r="A48" s="51" t="s">
        <v>108</v>
      </c>
      <c r="B48" s="50" t="s">
        <v>109</v>
      </c>
      <c r="C48" s="167" t="s">
        <v>110</v>
      </c>
      <c r="D48" s="168"/>
      <c r="E48" s="168"/>
      <c r="F48" s="169"/>
      <c r="G48" s="58"/>
      <c r="H48" s="80">
        <v>312.01</v>
      </c>
      <c r="I48" s="80">
        <v>501.03</v>
      </c>
    </row>
    <row r="49" spans="1:9" ht="15.75">
      <c r="A49" s="51" t="s">
        <v>57</v>
      </c>
      <c r="B49" s="50" t="s">
        <v>111</v>
      </c>
      <c r="C49" s="167" t="s">
        <v>111</v>
      </c>
      <c r="D49" s="168"/>
      <c r="E49" s="168"/>
      <c r="F49" s="169"/>
      <c r="G49" s="58"/>
      <c r="H49" s="80"/>
      <c r="I49" s="80"/>
    </row>
    <row r="50" spans="1:9" ht="15.75">
      <c r="A50" s="51" t="s">
        <v>112</v>
      </c>
      <c r="B50" s="50" t="s">
        <v>113</v>
      </c>
      <c r="C50" s="167" t="s">
        <v>114</v>
      </c>
      <c r="D50" s="168"/>
      <c r="E50" s="168"/>
      <c r="F50" s="169"/>
      <c r="G50" s="58"/>
      <c r="H50" s="80"/>
      <c r="I50" s="80"/>
    </row>
    <row r="51" spans="1:9" ht="15.75">
      <c r="A51" s="48" t="s">
        <v>115</v>
      </c>
      <c r="B51" s="54" t="s">
        <v>116</v>
      </c>
      <c r="C51" s="160" t="s">
        <v>116</v>
      </c>
      <c r="D51" s="161"/>
      <c r="E51" s="161"/>
      <c r="F51" s="162"/>
      <c r="G51" s="58"/>
      <c r="H51" s="81"/>
      <c r="I51" s="81"/>
    </row>
    <row r="52" spans="1:9" ht="29.25" customHeight="1">
      <c r="A52" s="48" t="s">
        <v>117</v>
      </c>
      <c r="B52" s="54" t="s">
        <v>118</v>
      </c>
      <c r="C52" s="170" t="s">
        <v>118</v>
      </c>
      <c r="D52" s="164"/>
      <c r="E52" s="164"/>
      <c r="F52" s="165"/>
      <c r="G52" s="58"/>
      <c r="H52" s="81"/>
      <c r="I52" s="81"/>
    </row>
    <row r="53" spans="1:9" ht="15.75">
      <c r="A53" s="48" t="s">
        <v>119</v>
      </c>
      <c r="B53" s="54" t="s">
        <v>120</v>
      </c>
      <c r="C53" s="160" t="s">
        <v>120</v>
      </c>
      <c r="D53" s="161"/>
      <c r="E53" s="161"/>
      <c r="F53" s="162"/>
      <c r="G53" s="58"/>
      <c r="H53" s="81"/>
      <c r="I53" s="81"/>
    </row>
    <row r="54" spans="1:9" ht="31.5" customHeight="1">
      <c r="A54" s="48" t="s">
        <v>121</v>
      </c>
      <c r="B54" s="48" t="s">
        <v>122</v>
      </c>
      <c r="C54" s="163" t="s">
        <v>122</v>
      </c>
      <c r="D54" s="164"/>
      <c r="E54" s="164"/>
      <c r="F54" s="165"/>
      <c r="G54" s="58" t="s">
        <v>19</v>
      </c>
      <c r="H54" s="81">
        <f>SUM(H46+H51+H47)</f>
        <v>3822.2499999999909</v>
      </c>
      <c r="I54" s="81">
        <f>SUM(I46+I47+I51)</f>
        <v>24.440000000003465</v>
      </c>
    </row>
    <row r="55" spans="1:9" ht="15.75">
      <c r="A55" s="48" t="s">
        <v>47</v>
      </c>
      <c r="B55" s="48" t="s">
        <v>123</v>
      </c>
      <c r="C55" s="166" t="s">
        <v>123</v>
      </c>
      <c r="D55" s="161"/>
      <c r="E55" s="161"/>
      <c r="F55" s="162"/>
      <c r="G55" s="58"/>
      <c r="H55" s="81"/>
      <c r="I55" s="81"/>
    </row>
    <row r="56" spans="1:9" ht="15.75">
      <c r="A56" s="48" t="s">
        <v>124</v>
      </c>
      <c r="B56" s="54" t="s">
        <v>125</v>
      </c>
      <c r="C56" s="160" t="s">
        <v>125</v>
      </c>
      <c r="D56" s="161"/>
      <c r="E56" s="161"/>
      <c r="F56" s="162"/>
      <c r="G56" s="58"/>
      <c r="H56" s="81">
        <f>SUM(H46+H51+H47)</f>
        <v>3822.2499999999909</v>
      </c>
      <c r="I56" s="81">
        <f>SUM(I46+I47+I51)</f>
        <v>24.440000000003465</v>
      </c>
    </row>
    <row r="57" spans="1:9" ht="15.75">
      <c r="A57" s="51" t="s">
        <v>47</v>
      </c>
      <c r="B57" s="50" t="s">
        <v>126</v>
      </c>
      <c r="C57" s="167" t="s">
        <v>126</v>
      </c>
      <c r="D57" s="168"/>
      <c r="E57" s="168"/>
      <c r="F57" s="169"/>
      <c r="G57" s="58"/>
      <c r="H57" s="80"/>
      <c r="I57" s="80"/>
    </row>
    <row r="58" spans="1:9" ht="15.75">
      <c r="A58" s="51" t="s">
        <v>57</v>
      </c>
      <c r="B58" s="50" t="s">
        <v>127</v>
      </c>
      <c r="C58" s="167" t="s">
        <v>127</v>
      </c>
      <c r="D58" s="168"/>
      <c r="E58" s="168"/>
      <c r="F58" s="169"/>
      <c r="G58" s="58"/>
      <c r="H58" s="53"/>
      <c r="I58" s="53"/>
    </row>
    <row r="59" spans="1:9">
      <c r="A59" s="27"/>
      <c r="B59" s="27"/>
      <c r="C59" s="27"/>
      <c r="D59" s="27"/>
      <c r="G59" s="61"/>
      <c r="H59" s="55"/>
      <c r="I59" s="55"/>
    </row>
    <row r="60" spans="1:9" ht="15.75">
      <c r="A60" s="156" t="s">
        <v>7</v>
      </c>
      <c r="B60" s="156"/>
      <c r="C60" s="156"/>
      <c r="D60" s="156"/>
      <c r="E60" s="156"/>
      <c r="F60" s="156"/>
      <c r="G60" s="156"/>
      <c r="H60" s="157" t="s">
        <v>229</v>
      </c>
      <c r="I60" s="157"/>
    </row>
    <row r="61" spans="1:9" s="129" customFormat="1" ht="15">
      <c r="A61" s="158" t="s">
        <v>0</v>
      </c>
      <c r="B61" s="158"/>
      <c r="C61" s="158"/>
      <c r="D61" s="158"/>
      <c r="E61" s="158"/>
      <c r="F61" s="158"/>
      <c r="G61" s="158"/>
      <c r="H61" s="159" t="s">
        <v>128</v>
      </c>
      <c r="I61" s="159"/>
    </row>
    <row r="62" spans="1:9">
      <c r="A62" s="127" t="s">
        <v>271</v>
      </c>
      <c r="H62" s="127" t="s">
        <v>232</v>
      </c>
    </row>
  </sheetData>
  <mergeCells count="58">
    <mergeCell ref="A17:I17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C28:F28"/>
    <mergeCell ref="A18:I18"/>
    <mergeCell ref="A19:I19"/>
    <mergeCell ref="A20:B20"/>
    <mergeCell ref="C20:F20"/>
    <mergeCell ref="C21:F21"/>
    <mergeCell ref="C22:F22"/>
    <mergeCell ref="C23:F23"/>
    <mergeCell ref="C24:F24"/>
    <mergeCell ref="C25:F25"/>
    <mergeCell ref="C26:F26"/>
    <mergeCell ref="C27:F27"/>
    <mergeCell ref="C40:F40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52:F52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A60:G60"/>
    <mergeCell ref="H60:I60"/>
    <mergeCell ref="A61:G61"/>
    <mergeCell ref="H61:I61"/>
    <mergeCell ref="C53:F53"/>
    <mergeCell ref="C54:F54"/>
    <mergeCell ref="C55:F55"/>
    <mergeCell ref="C56:F56"/>
    <mergeCell ref="C57:F57"/>
    <mergeCell ref="C58:F5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3" workbookViewId="0">
      <selection activeCell="I13" sqref="I13"/>
    </sheetView>
  </sheetViews>
  <sheetFormatPr defaultRowHeight="12.75"/>
  <cols>
    <col min="1" max="1" width="6.140625" customWidth="1"/>
    <col min="2" max="2" width="30.7109375" customWidth="1"/>
    <col min="3" max="3" width="10.7109375" customWidth="1"/>
    <col min="4" max="4" width="11.140625" customWidth="1"/>
    <col min="5" max="5" width="10.28515625" customWidth="1"/>
    <col min="6" max="6" width="9.5703125" customWidth="1"/>
    <col min="7" max="7" width="5" customWidth="1"/>
    <col min="8" max="8" width="6.140625" customWidth="1"/>
    <col min="9" max="9" width="11" customWidth="1"/>
    <col min="10" max="10" width="8" customWidth="1"/>
    <col min="11" max="11" width="1.5703125" customWidth="1"/>
    <col min="12" max="12" width="6.85546875" customWidth="1"/>
    <col min="13" max="13" width="7.7109375" customWidth="1"/>
    <col min="14" max="14" width="11.5703125" customWidth="1"/>
    <col min="15" max="15" width="0.5703125" hidden="1" customWidth="1"/>
    <col min="16" max="16" width="10.140625" bestFit="1" customWidth="1"/>
  </cols>
  <sheetData>
    <row r="1" spans="1:15" ht="19.5" customHeight="1">
      <c r="B1" s="96" t="s">
        <v>235</v>
      </c>
      <c r="K1" s="99"/>
    </row>
    <row r="2" spans="1:15">
      <c r="A2" s="204" t="s">
        <v>236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4" spans="1:15">
      <c r="A4" s="204" t="s">
        <v>278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5">
      <c r="N5" t="s">
        <v>273</v>
      </c>
    </row>
    <row r="6" spans="1:15">
      <c r="A6" s="86" t="s">
        <v>237</v>
      </c>
      <c r="B6" s="86" t="s">
        <v>238</v>
      </c>
      <c r="C6" s="86"/>
      <c r="D6" s="206" t="s">
        <v>239</v>
      </c>
      <c r="E6" s="207"/>
      <c r="F6" s="207"/>
      <c r="G6" s="207"/>
      <c r="H6" s="207"/>
      <c r="I6" s="207"/>
      <c r="J6" s="207"/>
      <c r="K6" s="207"/>
      <c r="L6" s="207"/>
      <c r="M6" s="199"/>
      <c r="N6" s="208"/>
      <c r="O6" s="209"/>
    </row>
    <row r="7" spans="1:15" ht="115.5">
      <c r="A7" s="87" t="s">
        <v>240</v>
      </c>
      <c r="B7" s="87"/>
      <c r="C7" s="88" t="s">
        <v>241</v>
      </c>
      <c r="D7" s="89" t="s">
        <v>242</v>
      </c>
      <c r="E7" s="89" t="s">
        <v>243</v>
      </c>
      <c r="F7" s="89" t="s">
        <v>244</v>
      </c>
      <c r="G7" s="89" t="s">
        <v>245</v>
      </c>
      <c r="H7" s="89" t="s">
        <v>246</v>
      </c>
      <c r="I7" s="89" t="s">
        <v>247</v>
      </c>
      <c r="J7" s="198" t="s">
        <v>248</v>
      </c>
      <c r="K7" s="199"/>
      <c r="L7" s="89" t="s">
        <v>249</v>
      </c>
      <c r="M7" s="89" t="s">
        <v>250</v>
      </c>
      <c r="N7" s="200" t="s">
        <v>251</v>
      </c>
      <c r="O7" s="201"/>
    </row>
    <row r="8" spans="1:15">
      <c r="A8" s="90" t="s">
        <v>252</v>
      </c>
      <c r="B8" s="90" t="s">
        <v>253</v>
      </c>
      <c r="C8" s="90" t="s">
        <v>6</v>
      </c>
      <c r="D8" s="90" t="s">
        <v>254</v>
      </c>
      <c r="E8" s="90" t="s">
        <v>255</v>
      </c>
      <c r="F8" s="90" t="s">
        <v>256</v>
      </c>
      <c r="G8" s="90" t="s">
        <v>257</v>
      </c>
      <c r="H8" s="90" t="s">
        <v>258</v>
      </c>
      <c r="I8" s="90" t="s">
        <v>259</v>
      </c>
      <c r="J8" s="202" t="s">
        <v>260</v>
      </c>
      <c r="K8" s="199"/>
      <c r="L8" s="90" t="s">
        <v>261</v>
      </c>
      <c r="M8" s="90" t="s">
        <v>262</v>
      </c>
      <c r="N8" s="202" t="s">
        <v>263</v>
      </c>
      <c r="O8" s="203"/>
    </row>
    <row r="9" spans="1:15" ht="52.5" customHeight="1">
      <c r="A9" s="91">
        <v>1</v>
      </c>
      <c r="B9" s="92" t="s">
        <v>264</v>
      </c>
      <c r="C9" s="111">
        <f t="shared" ref="C9:H9" si="0">SUM(C10+C11)</f>
        <v>28875</v>
      </c>
      <c r="D9" s="111">
        <f t="shared" si="0"/>
        <v>81218.31</v>
      </c>
      <c r="E9" s="111">
        <f t="shared" si="0"/>
        <v>0</v>
      </c>
      <c r="F9" s="111"/>
      <c r="G9" s="111">
        <f t="shared" si="0"/>
        <v>0</v>
      </c>
      <c r="H9" s="111">
        <f t="shared" si="0"/>
        <v>0</v>
      </c>
      <c r="I9" s="111">
        <f>SUM(I11+I10)</f>
        <v>-81655.69</v>
      </c>
      <c r="J9" s="214">
        <v>0</v>
      </c>
      <c r="K9" s="199"/>
      <c r="L9" s="93">
        <v>0</v>
      </c>
      <c r="M9" s="121"/>
      <c r="N9" s="112">
        <f>SUM(C9+D9+F9+E9+I9+M9)</f>
        <v>28437.619999999995</v>
      </c>
      <c r="O9" s="94"/>
    </row>
    <row r="10" spans="1:15" ht="12.75" customHeight="1">
      <c r="A10" s="91">
        <v>2</v>
      </c>
      <c r="B10" s="92" t="s">
        <v>265</v>
      </c>
      <c r="C10" s="93">
        <v>28875</v>
      </c>
      <c r="D10" s="93"/>
      <c r="E10" s="93">
        <v>580</v>
      </c>
      <c r="F10" s="93"/>
      <c r="G10" s="93">
        <v>0</v>
      </c>
      <c r="H10" s="93">
        <v>0</v>
      </c>
      <c r="I10" s="93">
        <v>-1017.38</v>
      </c>
      <c r="J10" s="214"/>
      <c r="K10" s="199"/>
      <c r="L10" s="93">
        <v>0</v>
      </c>
      <c r="M10" s="93">
        <v>0</v>
      </c>
      <c r="N10" s="214">
        <f>SUM(C10+D10+E10+I10)</f>
        <v>28437.62</v>
      </c>
      <c r="O10" s="203"/>
    </row>
    <row r="11" spans="1:15" ht="13.5" customHeight="1">
      <c r="A11" s="91">
        <v>3</v>
      </c>
      <c r="B11" s="92" t="s">
        <v>266</v>
      </c>
      <c r="C11" s="93"/>
      <c r="D11" s="93">
        <v>81218.31</v>
      </c>
      <c r="E11" s="93">
        <v>-580</v>
      </c>
      <c r="F11" s="93">
        <v>0</v>
      </c>
      <c r="G11" s="93">
        <v>0</v>
      </c>
      <c r="H11" s="93">
        <v>0</v>
      </c>
      <c r="I11" s="93">
        <v>-80638.31</v>
      </c>
      <c r="J11" s="214"/>
      <c r="K11" s="199"/>
      <c r="L11" s="93">
        <v>0</v>
      </c>
      <c r="M11" s="93"/>
      <c r="N11" s="214">
        <f>SUM(C11+D11+E11+I11+M11)</f>
        <v>0</v>
      </c>
      <c r="O11" s="203"/>
    </row>
    <row r="12" spans="1:15" ht="51.75" customHeight="1">
      <c r="A12" s="91">
        <v>4</v>
      </c>
      <c r="B12" s="92" t="s">
        <v>267</v>
      </c>
      <c r="C12" s="111">
        <f>SUM(C13+C14)</f>
        <v>133244.66</v>
      </c>
      <c r="D12" s="111">
        <f>SUM(D13+D14)</f>
        <v>140146.6</v>
      </c>
      <c r="E12" s="113"/>
      <c r="F12" s="111"/>
      <c r="G12" s="111">
        <v>0</v>
      </c>
      <c r="H12" s="111">
        <v>0</v>
      </c>
      <c r="I12" s="114">
        <f>SUM(I13:I14)</f>
        <v>-143699.61000000002</v>
      </c>
      <c r="J12" s="210">
        <v>0</v>
      </c>
      <c r="K12" s="211"/>
      <c r="L12" s="111">
        <v>0</v>
      </c>
      <c r="M12" s="111"/>
      <c r="N12" s="210">
        <f>SUM(C12+D12+E12+I12+F12)</f>
        <v>129691.65</v>
      </c>
      <c r="O12" s="212"/>
    </row>
    <row r="13" spans="1:15" ht="15" customHeight="1">
      <c r="A13" s="91">
        <v>5</v>
      </c>
      <c r="B13" s="92" t="s">
        <v>265</v>
      </c>
      <c r="C13" s="93">
        <v>133244.66</v>
      </c>
      <c r="D13" s="93">
        <v>876.67</v>
      </c>
      <c r="E13" s="93">
        <v>2552.0300000000002</v>
      </c>
      <c r="F13" s="93"/>
      <c r="G13" s="93">
        <v>0</v>
      </c>
      <c r="H13" s="97">
        <v>0</v>
      </c>
      <c r="I13" s="98">
        <v>-7026.91</v>
      </c>
      <c r="J13" s="213">
        <v>0</v>
      </c>
      <c r="K13" s="199"/>
      <c r="L13" s="93">
        <v>0</v>
      </c>
      <c r="M13" s="93">
        <v>0</v>
      </c>
      <c r="N13" s="214">
        <f>SUM(C13+D13+E13+I13+F13)</f>
        <v>129646.45000000001</v>
      </c>
      <c r="O13" s="203"/>
    </row>
    <row r="14" spans="1:15" ht="14.25" customHeight="1">
      <c r="A14" s="91">
        <v>6</v>
      </c>
      <c r="B14" s="92" t="s">
        <v>266</v>
      </c>
      <c r="C14" s="93">
        <v>0</v>
      </c>
      <c r="D14" s="93">
        <v>139269.93</v>
      </c>
      <c r="E14" s="93">
        <v>-2552.0300000000002</v>
      </c>
      <c r="F14" s="93">
        <v>0</v>
      </c>
      <c r="G14" s="93">
        <v>0</v>
      </c>
      <c r="H14" s="97">
        <v>0</v>
      </c>
      <c r="I14" s="98">
        <v>-136672.70000000001</v>
      </c>
      <c r="J14" s="213">
        <v>0</v>
      </c>
      <c r="K14" s="199"/>
      <c r="L14" s="93">
        <v>0</v>
      </c>
      <c r="M14" s="93"/>
      <c r="N14" s="215">
        <f>SUM(C14+D14+E14+I14)</f>
        <v>45.199999999982538</v>
      </c>
      <c r="O14" s="216"/>
    </row>
    <row r="15" spans="1:15" ht="76.5" customHeight="1">
      <c r="A15" s="91">
        <v>7</v>
      </c>
      <c r="B15" s="92" t="s">
        <v>268</v>
      </c>
      <c r="C15" s="111">
        <f>SUM(C16+C17)</f>
        <v>149439.57999999999</v>
      </c>
      <c r="D15" s="119"/>
      <c r="E15" s="111">
        <v>0</v>
      </c>
      <c r="F15" s="111"/>
      <c r="G15" s="111">
        <v>0</v>
      </c>
      <c r="H15" s="111">
        <v>0</v>
      </c>
      <c r="I15" s="113">
        <f>SUM(I16)</f>
        <v>-1826.16</v>
      </c>
      <c r="J15" s="210"/>
      <c r="K15" s="217"/>
      <c r="L15" s="111">
        <v>0</v>
      </c>
      <c r="M15" s="111"/>
      <c r="N15" s="210">
        <f>SUM(C15+D15+I15+M15)</f>
        <v>147613.41999999998</v>
      </c>
      <c r="O15" s="212"/>
    </row>
    <row r="16" spans="1:15" ht="14.25" customHeight="1">
      <c r="A16" s="91">
        <v>8</v>
      </c>
      <c r="B16" s="92" t="s">
        <v>265</v>
      </c>
      <c r="C16" s="93">
        <v>149439.57999999999</v>
      </c>
      <c r="D16" s="93">
        <v>0</v>
      </c>
      <c r="E16" s="93">
        <v>0</v>
      </c>
      <c r="F16" s="93"/>
      <c r="G16" s="93">
        <v>0</v>
      </c>
      <c r="H16" s="93">
        <v>0</v>
      </c>
      <c r="I16" s="93">
        <v>-1826.16</v>
      </c>
      <c r="J16" s="214">
        <v>0</v>
      </c>
      <c r="K16" s="199"/>
      <c r="L16" s="93">
        <v>0</v>
      </c>
      <c r="M16" s="93">
        <v>0</v>
      </c>
      <c r="N16" s="214">
        <f>SUM(C16+I16)</f>
        <v>147613.41999999998</v>
      </c>
      <c r="O16" s="203"/>
    </row>
    <row r="17" spans="1:16" ht="12.75" customHeight="1">
      <c r="A17" s="91">
        <v>9</v>
      </c>
      <c r="B17" s="92" t="s">
        <v>266</v>
      </c>
      <c r="C17" s="93"/>
      <c r="D17" s="93"/>
      <c r="E17" s="93">
        <v>0</v>
      </c>
      <c r="F17" s="93">
        <v>0</v>
      </c>
      <c r="G17" s="93">
        <v>0</v>
      </c>
      <c r="H17" s="93">
        <v>0</v>
      </c>
      <c r="I17" s="93"/>
      <c r="J17" s="214">
        <v>0</v>
      </c>
      <c r="K17" s="199"/>
      <c r="L17" s="93">
        <v>0</v>
      </c>
      <c r="M17" s="93"/>
      <c r="N17" s="214"/>
      <c r="O17" s="203"/>
    </row>
    <row r="18" spans="1:16" ht="13.5" customHeight="1">
      <c r="A18" s="91">
        <v>10</v>
      </c>
      <c r="B18" s="92" t="s">
        <v>269</v>
      </c>
      <c r="C18" s="93">
        <f>SUM(C20+C19)</f>
        <v>4045.86</v>
      </c>
      <c r="D18" s="142">
        <f>SUM(D20+D19)</f>
        <v>86.55</v>
      </c>
      <c r="E18" s="93">
        <f>SUM(E19+E20)</f>
        <v>0</v>
      </c>
      <c r="F18" s="93">
        <f>SUM(F19)</f>
        <v>1479.71</v>
      </c>
      <c r="G18" s="93">
        <f>SUM(G19)</f>
        <v>0</v>
      </c>
      <c r="H18" s="93">
        <f>SUM(H19)</f>
        <v>0</v>
      </c>
      <c r="I18" s="93">
        <f>SUM(I19)</f>
        <v>-2533.6799999999998</v>
      </c>
      <c r="J18" s="214">
        <v>0</v>
      </c>
      <c r="K18" s="199"/>
      <c r="L18" s="93">
        <v>0</v>
      </c>
      <c r="M18" s="93">
        <v>0</v>
      </c>
      <c r="N18" s="214">
        <f>SUM(C18+D18+E18+F18+I18+M18)</f>
        <v>3078.44</v>
      </c>
      <c r="O18" s="203"/>
    </row>
    <row r="19" spans="1:16" ht="12.75" customHeight="1">
      <c r="A19" s="91">
        <v>11</v>
      </c>
      <c r="B19" s="92" t="s">
        <v>265</v>
      </c>
      <c r="C19" s="93">
        <v>4045.86</v>
      </c>
      <c r="D19" s="93">
        <v>86.55</v>
      </c>
      <c r="E19" s="93"/>
      <c r="F19" s="93">
        <v>1479.71</v>
      </c>
      <c r="G19" s="93">
        <v>0</v>
      </c>
      <c r="H19" s="93">
        <v>0</v>
      </c>
      <c r="I19" s="93">
        <v>-2533.6799999999998</v>
      </c>
      <c r="J19" s="214">
        <v>0</v>
      </c>
      <c r="K19" s="199"/>
      <c r="L19" s="93">
        <v>0</v>
      </c>
      <c r="M19" s="93">
        <v>0</v>
      </c>
      <c r="N19" s="214">
        <f>SUM(C19+D19+E19+F19+I19)</f>
        <v>3078.44</v>
      </c>
      <c r="O19" s="203"/>
      <c r="P19" s="115"/>
    </row>
    <row r="20" spans="1:16" ht="15" customHeight="1">
      <c r="A20" s="91">
        <v>12</v>
      </c>
      <c r="B20" s="92" t="s">
        <v>266</v>
      </c>
      <c r="C20" s="93"/>
      <c r="D20" s="93"/>
      <c r="E20" s="93">
        <v>0</v>
      </c>
      <c r="F20" s="93">
        <v>0</v>
      </c>
      <c r="G20" s="93">
        <v>0</v>
      </c>
      <c r="H20" s="93">
        <v>0</v>
      </c>
      <c r="I20" s="93"/>
      <c r="J20" s="214">
        <v>0</v>
      </c>
      <c r="K20" s="199"/>
      <c r="L20" s="93">
        <v>0</v>
      </c>
      <c r="M20" s="93">
        <v>0</v>
      </c>
      <c r="N20" s="214"/>
      <c r="O20" s="203"/>
    </row>
    <row r="21" spans="1:16" ht="19.5" customHeight="1">
      <c r="A21" s="91">
        <v>13</v>
      </c>
      <c r="B21" s="124" t="s">
        <v>270</v>
      </c>
      <c r="C21" s="122">
        <f>SUM(C9+C12+C18+C15)</f>
        <v>315605.09999999998</v>
      </c>
      <c r="D21" s="93">
        <f>SUM(D9+D12+D15+D18)</f>
        <v>221451.46</v>
      </c>
      <c r="E21" s="93">
        <f>SUM(E9+E12+E15+E18)</f>
        <v>0</v>
      </c>
      <c r="F21" s="93">
        <f>SUM(F9+F12+F15+F18)</f>
        <v>1479.71</v>
      </c>
      <c r="G21" s="93">
        <v>0</v>
      </c>
      <c r="H21" s="93">
        <v>0</v>
      </c>
      <c r="I21" s="93">
        <f>SUM(I9+I12+I15+I18)</f>
        <v>-229715.14</v>
      </c>
      <c r="J21" s="214">
        <v>0</v>
      </c>
      <c r="K21" s="199"/>
      <c r="L21" s="93">
        <v>0</v>
      </c>
      <c r="M21" s="93">
        <f>SUM(M9+M12+M15+M18)</f>
        <v>0</v>
      </c>
      <c r="N21" s="214">
        <f>SUM(C21+D21+E21+F21+I21+M21)</f>
        <v>308821.12999999989</v>
      </c>
      <c r="O21" s="203"/>
    </row>
    <row r="22" spans="1:16">
      <c r="B22" s="125"/>
      <c r="C22" s="123"/>
    </row>
    <row r="23" spans="1:16">
      <c r="B23" s="95" t="s">
        <v>271</v>
      </c>
      <c r="D23" t="s">
        <v>232</v>
      </c>
    </row>
    <row r="24" spans="1:16" ht="15.75" customHeight="1">
      <c r="B24" s="95"/>
    </row>
    <row r="25" spans="1:16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00"/>
    </row>
    <row r="26" spans="1:16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16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00"/>
    </row>
    <row r="28" spans="1:16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6">
      <c r="A29" s="101"/>
      <c r="B29" s="101"/>
      <c r="C29" s="101"/>
      <c r="D29" s="195"/>
      <c r="E29" s="191"/>
      <c r="F29" s="191"/>
      <c r="G29" s="191"/>
      <c r="H29" s="191"/>
      <c r="I29" s="191"/>
      <c r="J29" s="191"/>
      <c r="K29" s="191"/>
      <c r="L29" s="191"/>
      <c r="M29" s="191"/>
      <c r="N29" s="195"/>
      <c r="O29" s="191"/>
    </row>
    <row r="30" spans="1:16">
      <c r="A30" s="101"/>
      <c r="B30" s="101"/>
      <c r="C30" s="102"/>
      <c r="D30" s="102"/>
      <c r="E30" s="102"/>
      <c r="F30" s="102"/>
      <c r="G30" s="102"/>
      <c r="H30" s="102"/>
      <c r="I30" s="102"/>
      <c r="J30" s="196"/>
      <c r="K30" s="191"/>
      <c r="L30" s="102"/>
      <c r="M30" s="102"/>
      <c r="N30" s="196"/>
      <c r="O30" s="191"/>
    </row>
    <row r="31" spans="1:16">
      <c r="A31" s="103"/>
      <c r="B31" s="103"/>
      <c r="C31" s="103"/>
      <c r="D31" s="103"/>
      <c r="E31" s="103"/>
      <c r="F31" s="103"/>
      <c r="G31" s="103"/>
      <c r="H31" s="103"/>
      <c r="I31" s="103"/>
      <c r="J31" s="197"/>
      <c r="K31" s="191"/>
      <c r="L31" s="103"/>
      <c r="M31" s="103"/>
      <c r="N31" s="197"/>
      <c r="O31" s="191"/>
    </row>
    <row r="32" spans="1:16">
      <c r="A32" s="104"/>
      <c r="B32" s="105"/>
      <c r="C32" s="106"/>
      <c r="D32" s="106"/>
      <c r="E32" s="106"/>
      <c r="F32" s="106"/>
      <c r="G32" s="106"/>
      <c r="H32" s="106"/>
      <c r="I32" s="106"/>
      <c r="J32" s="190"/>
      <c r="K32" s="191"/>
      <c r="L32" s="106"/>
      <c r="M32" s="106"/>
      <c r="N32" s="107"/>
      <c r="O32" s="100"/>
    </row>
    <row r="33" spans="1:15">
      <c r="A33" s="104"/>
      <c r="B33" s="105"/>
      <c r="C33" s="106"/>
      <c r="D33" s="106"/>
      <c r="E33" s="106"/>
      <c r="F33" s="106"/>
      <c r="G33" s="106"/>
      <c r="H33" s="106"/>
      <c r="I33" s="106"/>
      <c r="J33" s="190"/>
      <c r="K33" s="191"/>
      <c r="L33" s="106"/>
      <c r="M33" s="106"/>
      <c r="N33" s="190"/>
      <c r="O33" s="191"/>
    </row>
    <row r="34" spans="1:15">
      <c r="A34" s="104"/>
      <c r="B34" s="105"/>
      <c r="C34" s="106"/>
      <c r="D34" s="106"/>
      <c r="E34" s="106"/>
      <c r="F34" s="106"/>
      <c r="G34" s="106"/>
      <c r="H34" s="106"/>
      <c r="I34" s="106"/>
      <c r="J34" s="190"/>
      <c r="K34" s="191"/>
      <c r="L34" s="106"/>
      <c r="M34" s="106"/>
      <c r="N34" s="190"/>
      <c r="O34" s="191"/>
    </row>
    <row r="35" spans="1:15">
      <c r="A35" s="104"/>
      <c r="B35" s="105"/>
      <c r="C35" s="106"/>
      <c r="D35" s="106"/>
      <c r="E35" s="108"/>
      <c r="F35" s="106"/>
      <c r="G35" s="106"/>
      <c r="H35" s="106"/>
      <c r="I35" s="106"/>
      <c r="J35" s="190"/>
      <c r="K35" s="191"/>
      <c r="L35" s="106"/>
      <c r="M35" s="106"/>
      <c r="N35" s="190"/>
      <c r="O35" s="191"/>
    </row>
    <row r="36" spans="1:15">
      <c r="A36" s="104"/>
      <c r="B36" s="105"/>
      <c r="C36" s="106"/>
      <c r="D36" s="106"/>
      <c r="E36" s="106"/>
      <c r="F36" s="106"/>
      <c r="G36" s="106"/>
      <c r="H36" s="106"/>
      <c r="I36" s="108"/>
      <c r="J36" s="190"/>
      <c r="K36" s="191"/>
      <c r="L36" s="106"/>
      <c r="M36" s="106"/>
      <c r="N36" s="190"/>
      <c r="O36" s="191"/>
    </row>
    <row r="37" spans="1:15">
      <c r="A37" s="104"/>
      <c r="B37" s="105"/>
      <c r="C37" s="106"/>
      <c r="D37" s="106"/>
      <c r="E37" s="106"/>
      <c r="F37" s="106"/>
      <c r="G37" s="106"/>
      <c r="H37" s="106"/>
      <c r="I37" s="108"/>
      <c r="J37" s="190"/>
      <c r="K37" s="191"/>
      <c r="L37" s="106"/>
      <c r="M37" s="106"/>
      <c r="N37" s="190"/>
      <c r="O37" s="191"/>
    </row>
    <row r="38" spans="1:15">
      <c r="A38" s="104"/>
      <c r="B38" s="105"/>
      <c r="C38" s="106"/>
      <c r="D38" s="106"/>
      <c r="E38" s="106"/>
      <c r="F38" s="106"/>
      <c r="G38" s="106"/>
      <c r="H38" s="106"/>
      <c r="I38" s="108"/>
      <c r="J38" s="190"/>
      <c r="K38" s="191"/>
      <c r="L38" s="106"/>
      <c r="M38" s="106"/>
      <c r="N38" s="190"/>
      <c r="O38" s="191"/>
    </row>
    <row r="39" spans="1:15">
      <c r="A39" s="104"/>
      <c r="B39" s="105"/>
      <c r="C39" s="106"/>
      <c r="D39" s="106"/>
      <c r="E39" s="106"/>
      <c r="F39" s="106"/>
      <c r="G39" s="106"/>
      <c r="H39" s="106"/>
      <c r="I39" s="106"/>
      <c r="J39" s="190"/>
      <c r="K39" s="191"/>
      <c r="L39" s="106"/>
      <c r="M39" s="106"/>
      <c r="N39" s="190"/>
      <c r="O39" s="191"/>
    </row>
    <row r="40" spans="1:15">
      <c r="A40" s="104"/>
      <c r="B40" s="105"/>
      <c r="C40" s="106"/>
      <c r="D40" s="106"/>
      <c r="E40" s="106"/>
      <c r="F40" s="106"/>
      <c r="G40" s="106"/>
      <c r="H40" s="106"/>
      <c r="I40" s="106"/>
      <c r="J40" s="190"/>
      <c r="K40" s="191"/>
      <c r="L40" s="106"/>
      <c r="M40" s="106"/>
      <c r="N40" s="190"/>
      <c r="O40" s="191"/>
    </row>
    <row r="41" spans="1:15">
      <c r="A41" s="104"/>
      <c r="B41" s="105"/>
      <c r="C41" s="106"/>
      <c r="D41" s="106"/>
      <c r="E41" s="106"/>
      <c r="F41" s="106"/>
      <c r="G41" s="106"/>
      <c r="H41" s="106"/>
      <c r="I41" s="106"/>
      <c r="J41" s="190"/>
      <c r="K41" s="191"/>
      <c r="L41" s="106"/>
      <c r="M41" s="106"/>
      <c r="N41" s="190"/>
      <c r="O41" s="191"/>
    </row>
    <row r="42" spans="1:15">
      <c r="A42" s="104"/>
      <c r="B42" s="105"/>
      <c r="C42" s="106"/>
      <c r="D42" s="106"/>
      <c r="E42" s="106"/>
      <c r="F42" s="106"/>
      <c r="G42" s="106"/>
      <c r="H42" s="106"/>
      <c r="I42" s="106"/>
      <c r="J42" s="190"/>
      <c r="K42" s="191"/>
      <c r="L42" s="106"/>
      <c r="M42" s="106"/>
      <c r="N42" s="192"/>
      <c r="O42" s="191"/>
    </row>
    <row r="43" spans="1:15">
      <c r="A43" s="104"/>
      <c r="B43" s="105"/>
      <c r="C43" s="106"/>
      <c r="D43" s="106"/>
      <c r="E43" s="106"/>
      <c r="F43" s="106"/>
      <c r="G43" s="106"/>
      <c r="H43" s="106"/>
      <c r="I43" s="106"/>
      <c r="J43" s="190"/>
      <c r="K43" s="191"/>
      <c r="L43" s="106"/>
      <c r="M43" s="106"/>
      <c r="N43" s="190"/>
      <c r="O43" s="191"/>
    </row>
    <row r="44" spans="1:15">
      <c r="A44" s="104"/>
      <c r="B44" s="105"/>
      <c r="C44" s="106"/>
      <c r="D44" s="106"/>
      <c r="E44" s="106"/>
      <c r="F44" s="106"/>
      <c r="G44" s="106"/>
      <c r="H44" s="106"/>
      <c r="I44" s="106"/>
      <c r="J44" s="190"/>
      <c r="K44" s="191"/>
      <c r="L44" s="106"/>
      <c r="M44" s="106"/>
      <c r="N44" s="190"/>
      <c r="O44" s="191"/>
    </row>
    <row r="45" spans="1:1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15">
      <c r="A46" s="100"/>
      <c r="B46" s="95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15">
      <c r="A47" s="100"/>
      <c r="B47" s="95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</sheetData>
  <mergeCells count="66">
    <mergeCell ref="J20:K20"/>
    <mergeCell ref="N20:O20"/>
    <mergeCell ref="J21:K21"/>
    <mergeCell ref="N21:O21"/>
    <mergeCell ref="J18:K18"/>
    <mergeCell ref="N18:O18"/>
    <mergeCell ref="J19:K19"/>
    <mergeCell ref="N19:O19"/>
    <mergeCell ref="J16:K16"/>
    <mergeCell ref="N16:O16"/>
    <mergeCell ref="J17:K17"/>
    <mergeCell ref="N17:O17"/>
    <mergeCell ref="J14:K14"/>
    <mergeCell ref="N14:O14"/>
    <mergeCell ref="J15:K15"/>
    <mergeCell ref="N15:O15"/>
    <mergeCell ref="J12:K12"/>
    <mergeCell ref="N12:O12"/>
    <mergeCell ref="J13:K13"/>
    <mergeCell ref="N13:O13"/>
    <mergeCell ref="J9:K9"/>
    <mergeCell ref="J10:K10"/>
    <mergeCell ref="N10:O10"/>
    <mergeCell ref="J11:K11"/>
    <mergeCell ref="N11:O11"/>
    <mergeCell ref="J7:K7"/>
    <mergeCell ref="N7:O7"/>
    <mergeCell ref="J8:K8"/>
    <mergeCell ref="N8:O8"/>
    <mergeCell ref="A2:N2"/>
    <mergeCell ref="A4:N4"/>
    <mergeCell ref="D6:M6"/>
    <mergeCell ref="N6:O6"/>
    <mergeCell ref="J34:K34"/>
    <mergeCell ref="N34:O34"/>
    <mergeCell ref="A25:N25"/>
    <mergeCell ref="A27:N27"/>
    <mergeCell ref="D29:M29"/>
    <mergeCell ref="N29:O29"/>
    <mergeCell ref="J30:K30"/>
    <mergeCell ref="N30:O30"/>
    <mergeCell ref="J31:K31"/>
    <mergeCell ref="N31:O31"/>
    <mergeCell ref="J32:K32"/>
    <mergeCell ref="J33:K33"/>
    <mergeCell ref="N33:O33"/>
    <mergeCell ref="J35:K35"/>
    <mergeCell ref="N35:O35"/>
    <mergeCell ref="J36:K36"/>
    <mergeCell ref="N36:O36"/>
    <mergeCell ref="J37:K37"/>
    <mergeCell ref="N37:O37"/>
    <mergeCell ref="J38:K38"/>
    <mergeCell ref="N38:O38"/>
    <mergeCell ref="J39:K39"/>
    <mergeCell ref="N39:O39"/>
    <mergeCell ref="J40:K40"/>
    <mergeCell ref="N40:O40"/>
    <mergeCell ref="J44:K44"/>
    <mergeCell ref="N44:O44"/>
    <mergeCell ref="J41:K41"/>
    <mergeCell ref="N41:O41"/>
    <mergeCell ref="J42:K42"/>
    <mergeCell ref="N42:O42"/>
    <mergeCell ref="J43:K43"/>
    <mergeCell ref="N43:O43"/>
  </mergeCells>
  <phoneticPr fontId="5" type="noConversion"/>
  <pageMargins left="0.37" right="0.2" top="0.17" bottom="0.17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 stand FBA</vt:lpstr>
      <vt:lpstr>3 stand VRA</vt:lpstr>
      <vt:lpstr>20 stan4 p</vt:lpstr>
      <vt:lpstr>'2 stand FBA'!Print_Titles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2019-08-16T12:04:24Z</cp:lastPrinted>
  <dcterms:created xsi:type="dcterms:W3CDTF">2011-03-03T15:37:08Z</dcterms:created>
  <dcterms:modified xsi:type="dcterms:W3CDTF">2021-05-31T07:01:50Z</dcterms:modified>
</cp:coreProperties>
</file>